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GINA INSTITUCIONAL\"/>
    </mc:Choice>
  </mc:AlternateContent>
  <bookViews>
    <workbookView xWindow="0" yWindow="0" windowWidth="20490" windowHeight="7620" firstSheet="2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8" l="1"/>
  <c r="G83" i="8" s="1"/>
  <c r="D82" i="8"/>
  <c r="G82" i="8" s="1"/>
  <c r="D81" i="8"/>
  <c r="D79" i="8" s="1"/>
  <c r="G79" i="8" s="1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D68" i="8" s="1"/>
  <c r="G68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D63" i="8"/>
  <c r="G63" i="8" s="1"/>
  <c r="D62" i="8"/>
  <c r="G62" i="8" s="1"/>
  <c r="D61" i="8"/>
  <c r="D59" i="8" s="1"/>
  <c r="G59" i="8" s="1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F48" i="8"/>
  <c r="E48" i="8"/>
  <c r="C48" i="8"/>
  <c r="B48" i="8"/>
  <c r="D46" i="8"/>
  <c r="G46" i="8" s="1"/>
  <c r="D45" i="8"/>
  <c r="G45" i="8" s="1"/>
  <c r="D44" i="8"/>
  <c r="G44" i="8" s="1"/>
  <c r="D43" i="8"/>
  <c r="G43" i="8" s="1"/>
  <c r="F42" i="8"/>
  <c r="E42" i="8"/>
  <c r="D42" i="8"/>
  <c r="G42" i="8" s="1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D22" i="8"/>
  <c r="G22" i="8" s="1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D12" i="8" s="1"/>
  <c r="D13" i="8"/>
  <c r="G13" i="8" s="1"/>
  <c r="F12" i="8"/>
  <c r="F11" i="8" s="1"/>
  <c r="F85" i="8" s="1"/>
  <c r="E12" i="8"/>
  <c r="C12" i="8"/>
  <c r="B12" i="8"/>
  <c r="B11" i="8" s="1"/>
  <c r="B85" i="8" s="1"/>
  <c r="E11" i="8"/>
  <c r="E85" i="8" s="1"/>
  <c r="C11" i="8"/>
  <c r="C85" i="8" s="1"/>
  <c r="E50" i="7"/>
  <c r="H50" i="7" s="1"/>
  <c r="E49" i="7"/>
  <c r="H49" i="7" s="1"/>
  <c r="E48" i="7"/>
  <c r="H48" i="7" s="1"/>
  <c r="E47" i="7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E33" i="7"/>
  <c r="H33" i="7" s="1"/>
  <c r="E32" i="7"/>
  <c r="E30" i="7" s="1"/>
  <c r="E31" i="7"/>
  <c r="H31" i="7" s="1"/>
  <c r="G30" i="7"/>
  <c r="F30" i="7"/>
  <c r="D30" i="7"/>
  <c r="C30" i="7"/>
  <c r="E29" i="7"/>
  <c r="H29" i="7" s="1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H10" i="7" s="1"/>
  <c r="H9" i="7" s="1"/>
  <c r="G9" i="7"/>
  <c r="G52" i="7" s="1"/>
  <c r="F9" i="7"/>
  <c r="F52" i="7" s="1"/>
  <c r="D9" i="7"/>
  <c r="D52" i="7" s="1"/>
  <c r="C9" i="7"/>
  <c r="C52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F139" i="6"/>
  <c r="I139" i="6" s="1"/>
  <c r="H138" i="6"/>
  <c r="G138" i="6"/>
  <c r="E138" i="6"/>
  <c r="D138" i="6"/>
  <c r="F137" i="6"/>
  <c r="I137" i="6" s="1"/>
  <c r="F136" i="6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F87" i="6"/>
  <c r="I87" i="6" s="1"/>
  <c r="H86" i="6"/>
  <c r="H85" i="6" s="1"/>
  <c r="G86" i="6"/>
  <c r="E86" i="6"/>
  <c r="E85" i="6" s="1"/>
  <c r="D86" i="6"/>
  <c r="G85" i="6"/>
  <c r="F83" i="6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H76" i="6"/>
  <c r="G76" i="6"/>
  <c r="E76" i="6"/>
  <c r="D76" i="6"/>
  <c r="F75" i="6"/>
  <c r="I75" i="6" s="1"/>
  <c r="F74" i="6"/>
  <c r="I74" i="6" s="1"/>
  <c r="F73" i="6"/>
  <c r="I73" i="6" s="1"/>
  <c r="H72" i="6"/>
  <c r="G72" i="6"/>
  <c r="E72" i="6"/>
  <c r="D72" i="6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F64" i="6"/>
  <c r="I64" i="6" s="1"/>
  <c r="H63" i="6"/>
  <c r="G63" i="6"/>
  <c r="E63" i="6"/>
  <c r="D63" i="6"/>
  <c r="F62" i="6"/>
  <c r="I62" i="6" s="1"/>
  <c r="F61" i="6"/>
  <c r="F60" i="6"/>
  <c r="I60" i="6" s="1"/>
  <c r="H59" i="6"/>
  <c r="G59" i="6"/>
  <c r="E59" i="6"/>
  <c r="D59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I25" i="6"/>
  <c r="F25" i="6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F12" i="6"/>
  <c r="I12" i="6" s="1"/>
  <c r="H11" i="6"/>
  <c r="G11" i="6"/>
  <c r="E11" i="6"/>
  <c r="D11" i="6"/>
  <c r="D10" i="6" s="1"/>
  <c r="G10" i="6"/>
  <c r="G160" i="6" s="1"/>
  <c r="G77" i="5"/>
  <c r="F77" i="5"/>
  <c r="D77" i="5"/>
  <c r="C77" i="5"/>
  <c r="H76" i="5"/>
  <c r="E76" i="5"/>
  <c r="E77" i="5" s="1"/>
  <c r="H75" i="5"/>
  <c r="H77" i="5" s="1"/>
  <c r="E75" i="5"/>
  <c r="H70" i="5"/>
  <c r="E70" i="5"/>
  <c r="H69" i="5"/>
  <c r="G69" i="5"/>
  <c r="F69" i="5"/>
  <c r="E69" i="5"/>
  <c r="D69" i="5"/>
  <c r="C69" i="5"/>
  <c r="H65" i="5"/>
  <c r="E65" i="5"/>
  <c r="H64" i="5"/>
  <c r="E64" i="5"/>
  <c r="H63" i="5"/>
  <c r="E63" i="5"/>
  <c r="E61" i="5" s="1"/>
  <c r="H62" i="5"/>
  <c r="E62" i="5"/>
  <c r="H61" i="5"/>
  <c r="G61" i="5"/>
  <c r="F61" i="5"/>
  <c r="D61" i="5"/>
  <c r="C61" i="5"/>
  <c r="H60" i="5"/>
  <c r="E60" i="5"/>
  <c r="H59" i="5"/>
  <c r="E59" i="5"/>
  <c r="H58" i="5"/>
  <c r="E58" i="5"/>
  <c r="H57" i="5"/>
  <c r="H56" i="5" s="1"/>
  <c r="E57" i="5"/>
  <c r="G56" i="5"/>
  <c r="F56" i="5"/>
  <c r="F67" i="5" s="1"/>
  <c r="E56" i="5"/>
  <c r="D56" i="5"/>
  <c r="C56" i="5"/>
  <c r="H55" i="5"/>
  <c r="E55" i="5"/>
  <c r="H54" i="5"/>
  <c r="E54" i="5"/>
  <c r="H53" i="5"/>
  <c r="H47" i="5" s="1"/>
  <c r="E53" i="5"/>
  <c r="H52" i="5"/>
  <c r="E52" i="5"/>
  <c r="H51" i="5"/>
  <c r="E51" i="5"/>
  <c r="H50" i="5"/>
  <c r="E50" i="5"/>
  <c r="H49" i="5"/>
  <c r="E49" i="5"/>
  <c r="E47" i="5" s="1"/>
  <c r="E67" i="5" s="1"/>
  <c r="H48" i="5"/>
  <c r="E48" i="5"/>
  <c r="G47" i="5"/>
  <c r="G67" i="5" s="1"/>
  <c r="F47" i="5"/>
  <c r="D47" i="5"/>
  <c r="D67" i="5" s="1"/>
  <c r="C47" i="5"/>
  <c r="C67" i="5" s="1"/>
  <c r="H40" i="5"/>
  <c r="E40" i="5"/>
  <c r="E38" i="5" s="1"/>
  <c r="H39" i="5"/>
  <c r="E39" i="5"/>
  <c r="H38" i="5"/>
  <c r="G38" i="5"/>
  <c r="F38" i="5"/>
  <c r="D38" i="5"/>
  <c r="C38" i="5"/>
  <c r="H37" i="5"/>
  <c r="E37" i="5"/>
  <c r="H36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H29" i="5" s="1"/>
  <c r="E30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H17" i="5" s="1"/>
  <c r="E18" i="5"/>
  <c r="G17" i="5"/>
  <c r="G42" i="5" s="1"/>
  <c r="G72" i="5" s="1"/>
  <c r="F17" i="5"/>
  <c r="F42" i="5" s="1"/>
  <c r="F72" i="5" s="1"/>
  <c r="E17" i="5"/>
  <c r="D17" i="5"/>
  <c r="D42" i="5" s="1"/>
  <c r="D72" i="5" s="1"/>
  <c r="C17" i="5"/>
  <c r="C42" i="5" s="1"/>
  <c r="C72" i="5" s="1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H42" i="5" s="1"/>
  <c r="E10" i="5"/>
  <c r="E80" i="4"/>
  <c r="D80" i="4"/>
  <c r="E78" i="4"/>
  <c r="D78" i="4"/>
  <c r="C78" i="4"/>
  <c r="E76" i="4"/>
  <c r="E74" i="4" s="1"/>
  <c r="E82" i="4" s="1"/>
  <c r="E84" i="4" s="1"/>
  <c r="D76" i="4"/>
  <c r="C76" i="4"/>
  <c r="E75" i="4"/>
  <c r="D75" i="4"/>
  <c r="D74" i="4" s="1"/>
  <c r="C75" i="4"/>
  <c r="C74" i="4"/>
  <c r="C82" i="4" s="1"/>
  <c r="C84" i="4" s="1"/>
  <c r="E72" i="4"/>
  <c r="D72" i="4"/>
  <c r="D82" i="4" s="1"/>
  <c r="D84" i="4" s="1"/>
  <c r="C72" i="4"/>
  <c r="D64" i="4"/>
  <c r="D66" i="4" s="1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E64" i="4" s="1"/>
  <c r="E66" i="4" s="1"/>
  <c r="D54" i="4"/>
  <c r="C54" i="4"/>
  <c r="C64" i="4" s="1"/>
  <c r="C66" i="4" s="1"/>
  <c r="D48" i="4"/>
  <c r="D12" i="4" s="1"/>
  <c r="D9" i="4" s="1"/>
  <c r="D22" i="4" s="1"/>
  <c r="D24" i="4" s="1"/>
  <c r="D26" i="4" s="1"/>
  <c r="D35" i="4" s="1"/>
  <c r="E44" i="4"/>
  <c r="D44" i="4"/>
  <c r="C44" i="4"/>
  <c r="C48" i="4" s="1"/>
  <c r="C12" i="4" s="1"/>
  <c r="C9" i="4" s="1"/>
  <c r="C22" i="4" s="1"/>
  <c r="C24" i="4" s="1"/>
  <c r="C26" i="4" s="1"/>
  <c r="C35" i="4" s="1"/>
  <c r="E41" i="4"/>
  <c r="E48" i="4" s="1"/>
  <c r="E12" i="4" s="1"/>
  <c r="E9" i="4" s="1"/>
  <c r="E22" i="4" s="1"/>
  <c r="E24" i="4" s="1"/>
  <c r="E26" i="4" s="1"/>
  <c r="E35" i="4" s="1"/>
  <c r="D41" i="4"/>
  <c r="C41" i="4"/>
  <c r="E31" i="4"/>
  <c r="D31" i="4"/>
  <c r="C31" i="4"/>
  <c r="E18" i="4"/>
  <c r="D18" i="4"/>
  <c r="C18" i="4"/>
  <c r="E14" i="4"/>
  <c r="D14" i="4"/>
  <c r="C14" i="4"/>
  <c r="J21" i="3"/>
  <c r="I21" i="3"/>
  <c r="F21" i="3"/>
  <c r="E21" i="3"/>
  <c r="L20" i="3"/>
  <c r="L19" i="3"/>
  <c r="L15" i="3" s="1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9" i="3" s="1"/>
  <c r="L11" i="3"/>
  <c r="L10" i="3"/>
  <c r="K9" i="3"/>
  <c r="K21" i="3" s="1"/>
  <c r="J9" i="3"/>
  <c r="I9" i="3"/>
  <c r="H9" i="3"/>
  <c r="H21" i="3" s="1"/>
  <c r="G9" i="3"/>
  <c r="G21" i="3" s="1"/>
  <c r="F9" i="3"/>
  <c r="E9" i="3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I8" i="2" s="1"/>
  <c r="I19" i="2" s="1"/>
  <c r="H9" i="2"/>
  <c r="H8" i="2" s="1"/>
  <c r="H19" i="2" s="1"/>
  <c r="G9" i="2"/>
  <c r="F9" i="2"/>
  <c r="E9" i="2"/>
  <c r="E8" i="2" s="1"/>
  <c r="E19" i="2" s="1"/>
  <c r="D9" i="2"/>
  <c r="D8" i="2" s="1"/>
  <c r="D19" i="2" s="1"/>
  <c r="C9" i="2"/>
  <c r="G8" i="2"/>
  <c r="G19" i="2" s="1"/>
  <c r="F8" i="2"/>
  <c r="F19" i="2" s="1"/>
  <c r="C8" i="2"/>
  <c r="C19" i="2" s="1"/>
  <c r="G75" i="1"/>
  <c r="F75" i="1"/>
  <c r="G68" i="1"/>
  <c r="F68" i="1"/>
  <c r="F79" i="1" s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F47" i="1" s="1"/>
  <c r="F59" i="1" s="1"/>
  <c r="F81" i="1" s="1"/>
  <c r="G19" i="1"/>
  <c r="F19" i="1"/>
  <c r="D17" i="1"/>
  <c r="C17" i="1"/>
  <c r="G9" i="1"/>
  <c r="G47" i="1" s="1"/>
  <c r="G59" i="1" s="1"/>
  <c r="G81" i="1" s="1"/>
  <c r="F9" i="1"/>
  <c r="D9" i="1"/>
  <c r="D47" i="1" s="1"/>
  <c r="D62" i="1" s="1"/>
  <c r="C9" i="1"/>
  <c r="C47" i="1" s="1"/>
  <c r="C62" i="1" s="1"/>
  <c r="G12" i="8" l="1"/>
  <c r="D31" i="8"/>
  <c r="G31" i="8" s="1"/>
  <c r="D49" i="8"/>
  <c r="G14" i="8"/>
  <c r="G61" i="8"/>
  <c r="G70" i="8"/>
  <c r="G81" i="8"/>
  <c r="E9" i="7"/>
  <c r="E52" i="7" s="1"/>
  <c r="H32" i="7"/>
  <c r="H30" i="7" s="1"/>
  <c r="H52" i="7" s="1"/>
  <c r="I19" i="6"/>
  <c r="F124" i="6"/>
  <c r="I124" i="6" s="1"/>
  <c r="I126" i="6"/>
  <c r="F59" i="6"/>
  <c r="I59" i="6" s="1"/>
  <c r="I61" i="6"/>
  <c r="F94" i="6"/>
  <c r="I94" i="6" s="1"/>
  <c r="I96" i="6"/>
  <c r="F147" i="6"/>
  <c r="I147" i="6" s="1"/>
  <c r="F151" i="6"/>
  <c r="I151" i="6" s="1"/>
  <c r="F11" i="6"/>
  <c r="F29" i="6"/>
  <c r="I31" i="6"/>
  <c r="I29" i="6" s="1"/>
  <c r="F86" i="6"/>
  <c r="I88" i="6"/>
  <c r="F104" i="6"/>
  <c r="I104" i="6" s="1"/>
  <c r="I106" i="6"/>
  <c r="I51" i="6"/>
  <c r="I49" i="6" s="1"/>
  <c r="F49" i="6"/>
  <c r="F63" i="6"/>
  <c r="I63" i="6" s="1"/>
  <c r="I65" i="6"/>
  <c r="F138" i="6"/>
  <c r="I138" i="6" s="1"/>
  <c r="I140" i="6"/>
  <c r="E10" i="6"/>
  <c r="E160" i="6" s="1"/>
  <c r="F19" i="6"/>
  <c r="F72" i="6"/>
  <c r="I72" i="6" s="1"/>
  <c r="F76" i="6"/>
  <c r="I76" i="6" s="1"/>
  <c r="D85" i="6"/>
  <c r="D160" i="6" s="1"/>
  <c r="F134" i="6"/>
  <c r="I134" i="6" s="1"/>
  <c r="I136" i="6"/>
  <c r="H10" i="6"/>
  <c r="H160" i="6" s="1"/>
  <c r="I13" i="6"/>
  <c r="I11" i="6" s="1"/>
  <c r="F39" i="6"/>
  <c r="I41" i="6"/>
  <c r="I39" i="6" s="1"/>
  <c r="F114" i="6"/>
  <c r="I114" i="6" s="1"/>
  <c r="I116" i="6"/>
  <c r="H67" i="5"/>
  <c r="H72" i="5" s="1"/>
  <c r="E42" i="5"/>
  <c r="E72" i="5" s="1"/>
  <c r="L21" i="3"/>
  <c r="G49" i="8" l="1"/>
  <c r="D48" i="8"/>
  <c r="G48" i="8" s="1"/>
  <c r="G11" i="8"/>
  <c r="G85" i="8" s="1"/>
  <c r="D11" i="8"/>
  <c r="D85" i="8" s="1"/>
  <c r="I10" i="6"/>
  <c r="I86" i="6"/>
  <c r="I85" i="6" s="1"/>
  <c r="F85" i="6"/>
  <c r="F10" i="6"/>
  <c r="F160" i="6" s="1"/>
  <c r="I160" i="6" l="1"/>
</calcChain>
</file>

<file path=xl/sharedStrings.xml><?xml version="1.0" encoding="utf-8"?>
<sst xmlns="http://schemas.openxmlformats.org/spreadsheetml/2006/main" count="660" uniqueCount="453">
  <si>
    <t>Universidad Tecnológica de Tehuacán (a)</t>
  </si>
  <si>
    <t>Estado de Situación Financiera Detallado - LDF</t>
  </si>
  <si>
    <t>Al 31 de diciembre de 2022 y al 30 de Junio de 2023 (b)</t>
  </si>
  <si>
    <t>(PESOS)</t>
  </si>
  <si>
    <t>Concepto (c)</t>
  </si>
  <si>
    <t>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</si>
  <si>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</si>
  <si>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</si>
  <si>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</si>
  <si>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</si>
  <si>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</si>
  <si>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</si>
  <si>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</si>
  <si>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</si>
  <si>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</si>
  <si>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</si>
  <si>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</si>
  <si>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</si>
  <si>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</si>
  <si>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</si>
  <si>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</si>
  <si>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</si>
  <si>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</si>
  <si>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</si>
  <si>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</si>
  <si>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</si>
  <si>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</si>
  <si>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</si>
  <si>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</si>
  <si>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</si>
  <si>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</si>
  <si>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</si>
  <si>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</si>
  <si>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</si>
  <si>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</si>
  <si>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</si>
  <si>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</si>
  <si>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</si>
  <si>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</si>
  <si>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</si>
  <si>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</si>
  <si>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</si>
  <si>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</si>
  <si>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</si>
  <si>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</si>
  <si>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</si>
  <si>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</si>
  <si>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</si>
  <si>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</si>
  <si>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</si>
  <si>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</si>
  <si>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</si>
  <si>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</si>
  <si>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</si>
  <si>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</si>
  <si>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</si>
  <si>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</si>
  <si>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</si>
  <si>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</si>
  <si>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</si>
  <si>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</si>
  <si>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</si>
  <si>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</si>
  <si>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</si>
  <si>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</si>
  <si>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</si>
  <si>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</si>
  <si>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</si>
  <si>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</si>
  <si>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</si>
  <si>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</si>
  <si>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</si>
  <si>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</si>
  <si>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</si>
  <si>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</si>
  <si>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</si>
  <si>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</si>
  <si>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</si>
  <si>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</si>
  <si>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</si>
  <si>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</si>
  <si>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</si>
  <si>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</si>
  <si>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</si>
  <si>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</si>
  <si>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</si>
  <si>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</si>
  <si>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</si>
  <si>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</si>
  <si>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</si>
  <si>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</si>
  <si>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</si>
  <si>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</si>
  <si>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</si>
  <si>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</si>
  <si>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</si>
  <si>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</si>
  <si>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</si>
  <si>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</si>
  <si>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</si>
  <si>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</si>
  <si>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</si>
  <si>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</si>
  <si>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</si>
  <si>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</si>
  <si>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</si>
  <si>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</si>
  <si>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</si>
  <si>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</si>
  <si>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</si>
  <si>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</si>
  <si>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</si>
  <si>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</si>
  <si>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</si>
  <si>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</si>
  <si>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</si>
  <si>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</si>
  <si>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</si>
  <si>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</si>
  <si>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</si>
  <si>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</si>
  <si>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</si>
  <si>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</si>
  <si>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</si>
  <si>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</si>
  <si>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</si>
  <si>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</si>
  <si>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</si>
  <si>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</si>
  <si>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</si>
  <si>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</si>
  <si>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</si>
  <si>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</si>
  <si>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</si>
  <si>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</si>
  <si>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</si>
  <si>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</si>
  <si>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</si>
  <si>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</si>
  <si>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</si>
  <si>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</si>
  <si>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</si>
  <si>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</si>
  <si>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</si>
  <si>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</si>
  <si>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</si>
  <si>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</si>
  <si>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</si>
  <si>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</si>
  <si>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</si>
  <si>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</si>
  <si>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</si>
  <si>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</si>
  <si>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</si>
  <si>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</si>
  <si>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</si>
  <si>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</si>
  <si>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</si>
  <si>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</si>
  <si>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</si>
  <si>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</si>
  <si>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</si>
  <si>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</si>
  <si>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</si>
  <si>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</si>
  <si>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</si>
  <si>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</si>
  <si>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</si>
  <si>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</si>
  <si>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</si>
  <si>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</si>
  <si>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</si>
  <si>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</si>
  <si>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</si>
  <si>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</si>
  <si>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</si>
  <si>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</si>
  <si>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</si>
  <si>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</si>
  <si>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</si>
  <si>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</si>
  <si>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</si>
  <si>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</si>
  <si>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</si>
  <si>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</si>
  <si>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</si>
  <si>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</si>
  <si>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</si>
  <si>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</si>
  <si>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</si>
  <si>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</si>
  <si>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</si>
  <si>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</si>
  <si>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</si>
  <si>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</si>
  <si>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</si>
  <si>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</si>
  <si>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</si>
  <si>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</si>
  <si>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</si>
  <si>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</si>
  <si>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</si>
  <si>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</si>
  <si>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</si>
  <si>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</si>
  <si>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</si>
  <si>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</si>
  <si>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</si>
  <si>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</si>
  <si>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</si>
  <si>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</si>
  <si>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</si>
  <si>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</si>
  <si>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</si>
  <si>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</si>
  <si>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</si>
  <si>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</si>
  <si>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</si>
  <si>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</si>
  <si>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</si>
  <si>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</si>
  <si>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</si>
  <si>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</si>
  <si>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</si>
  <si>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</si>
  <si>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</si>
  <si>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</si>
  <si>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</si>
  <si>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</si>
  <si>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</si>
  <si>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</si>
  <si>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</si>
  <si>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</si>
  <si>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</si>
  <si>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</si>
  <si>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</si>
  <si>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</si>
  <si>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</si>
  <si>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</si>
  <si>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</si>
  <si>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</si>
  <si>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</si>
  <si>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</si>
  <si>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</si>
  <si>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</si>
  <si>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</si>
  <si>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</si>
  <si>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</si>
  <si>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</si>
  <si>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</si>
  <si>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</si>
  <si>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</si>
  <si>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</si>
  <si>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</si>
  <si>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</si>
  <si>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</si>
  <si>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</si>
  <si>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</si>
  <si>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</si>
  <si>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</si>
  <si>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</si>
  <si>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</si>
  <si>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</si>
  <si>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</si>
  <si>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</si>
  <si>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</si>
  <si>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</si>
  <si>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</si>
  <si>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</si>
  <si>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</si>
  <si>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</si>
  <si>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</si>
  <si>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</si>
  <si>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</si>
  <si>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</si>
  <si>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</si>
  <si>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</si>
  <si>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</si>
  <si>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</si>
  <si>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</si>
  <si>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</si>
  <si>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</si>
  <si>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</si>
  <si>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</si>
  <si>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</si>
  <si>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</si>
  <si>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</si>
  <si>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</si>
  <si>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</si>
  <si>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</si>
  <si>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</si>
  <si>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</si>
  <si>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</si>
  <si>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</si>
  <si>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</si>
  <si>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</si>
  <si>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</si>
  <si>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</si>
  <si>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</si>
  <si>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</si>
  <si>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</si>
  <si>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</si>
  <si>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</si>
  <si>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</si>
  <si>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</si>
  <si>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</si>
  <si>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</si>
  <si>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</si>
  <si>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</si>
  <si>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</si>
  <si>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</si>
  <si>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</si>
  <si>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</si>
  <si>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</si>
  <si>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</si>
  <si>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</si>
  <si>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</si>
  <si>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</si>
  <si>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</si>
  <si>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</si>
  <si>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</si>
  <si>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</si>
  <si>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</si>
  <si>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</si>
  <si>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</si>
  <si>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</si>
  <si>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</si>
  <si>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</si>
  <si>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</si>
  <si>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</si>
  <si>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</si>
  <si>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</si>
  <si>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</si>
  <si>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</si>
  <si>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</si>
  <si>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</si>
  <si>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</si>
  <si>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</si>
  <si>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</si>
  <si>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</si>
  <si>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</si>
  <si>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</si>
  <si>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</si>
  <si>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</si>
  <si>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</si>
  <si>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</si>
  <si>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</si>
  <si>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</si>
  <si>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</si>
  <si>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</si>
  <si>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</si>
  <si>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</si>
  <si>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</si>
  <si>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</si>
  <si>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</si>
  <si>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</si>
  <si>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</si>
  <si>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</si>
  <si>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</si>
  <si>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</si>
  <si>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</si>
  <si>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</si>
  <si>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</si>
  <si>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</si>
  <si>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</si>
  <si>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</si>
  <si>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</si>
  <si>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</si>
  <si>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</si>
  <si>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</si>
  <si>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</si>
  <si>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</si>
  <si>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</si>
  <si>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</si>
  <si>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</si>
  <si>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</si>
  <si>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</si>
  <si>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</si>
  <si>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</si>
  <si>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</si>
  <si>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</si>
  <si>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</si>
  <si>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</si>
  <si>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</si>
  <si>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</si>
  <si>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</si>
  <si>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</si>
  <si>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</si>
  <si>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</si>
  <si>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</si>
  <si>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</si>
  <si>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</si>
  <si>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</si>
  <si>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</si>
  <si>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</si>
  <si>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</si>
  <si>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</si>
  <si>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RECTORIA</t>
  </si>
  <si>
    <t>VINCULACION</t>
  </si>
  <si>
    <t>PLANEACION Y EVALUACION</t>
  </si>
  <si>
    <t>SERVICIOS ESCOLARES</t>
  </si>
  <si>
    <t>ADMINISTRACION Y FINANZAS</t>
  </si>
  <si>
    <t>PROMOCION Y DIFUSION</t>
  </si>
  <si>
    <t>MECATRONICA</t>
  </si>
  <si>
    <t>PROCESOS ALIMENTARIOS</t>
  </si>
  <si>
    <t>AGROBIOTECNOLOGIA/ASP</t>
  </si>
  <si>
    <t>TECNOLOGIAS DE LA INFORMACION Y COMUNICACION</t>
  </si>
  <si>
    <t>DESARROLLO DE NEGOCIOS</t>
  </si>
  <si>
    <t>ENERGIAS RENOVABLES</t>
  </si>
  <si>
    <t>PROCESOS INDUSTRIALES</t>
  </si>
  <si>
    <t>INTERNACIONALIZACION</t>
  </si>
  <si>
    <t>UNIDAD DE DESARROLLO ACADEMICO</t>
  </si>
  <si>
    <t>INVESTIGACION</t>
  </si>
  <si>
    <t>ACTIVIDADES CULTURALES Y DEPORTIVAS</t>
  </si>
  <si>
    <t>ENFERMERIA</t>
  </si>
  <si>
    <t>EXTENSIÒN UNIVERSITARIA</t>
  </si>
  <si>
    <t>DIVISIÓN DE CARRERA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</si>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</sst>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workbookViewId="0">
      <selection sqref="A1:XFD104857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12607410.699999999</v>
      </c>
      <c r="D9" s="18">
        <f>SUM(D10:D16)</f>
        <v>6233750.5499999998</v>
      </c>
      <c r="E9" s="20" t="s">
        <v>12</v>
      </c>
      <c r="F9" s="18">
        <f>SUM(F10:F18)</f>
        <v>2711847.01</v>
      </c>
      <c r="G9" s="18">
        <f>SUM(G10:G18)</f>
        <v>4153344.04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1317219.97</v>
      </c>
      <c r="G10" s="18">
        <v>1662893.14</v>
      </c>
    </row>
    <row r="11" spans="2:7" x14ac:dyDescent="0.2">
      <c r="B11" s="21" t="s">
        <v>15</v>
      </c>
      <c r="C11" s="18">
        <v>12607410.699999999</v>
      </c>
      <c r="D11" s="18">
        <v>6233750.5499999998</v>
      </c>
      <c r="E11" s="22" t="s">
        <v>16</v>
      </c>
      <c r="F11" s="18">
        <v>5830.01</v>
      </c>
      <c r="G11" s="18">
        <v>81777.009999999995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1291753.02</v>
      </c>
      <c r="G16" s="18">
        <v>2276245.33</v>
      </c>
    </row>
    <row r="17" spans="2:7" x14ac:dyDescent="0.2">
      <c r="B17" s="19" t="s">
        <v>27</v>
      </c>
      <c r="C17" s="18">
        <f>SUM(C18:C24)</f>
        <v>1610.5</v>
      </c>
      <c r="D17" s="18">
        <f>SUM(D18:D24)</f>
        <v>1707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97044.01</v>
      </c>
      <c r="G18" s="18">
        <v>132428.56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1610.5</v>
      </c>
      <c r="D20" s="18">
        <v>1707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0</v>
      </c>
      <c r="D22" s="18">
        <v>0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12609021.199999999</v>
      </c>
      <c r="D47" s="18">
        <f>D9+D17+D25+D31+D37+D38+D41</f>
        <v>6235457.5499999998</v>
      </c>
      <c r="E47" s="17" t="s">
        <v>86</v>
      </c>
      <c r="F47" s="18">
        <f>F9+F19+F23+F26+F27+F31+F38+F42</f>
        <v>2711847.01</v>
      </c>
      <c r="G47" s="18">
        <f>G9+G19+G23+G26+G27+G31+G38+G42</f>
        <v>4153344.04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162123181.5</v>
      </c>
      <c r="D52" s="18">
        <v>162123181.5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79682743.609999999</v>
      </c>
      <c r="D53" s="18">
        <v>62079187.789999999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933285.34</v>
      </c>
      <c r="D54" s="18">
        <v>933285.34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-86697412.049999997</v>
      </c>
      <c r="D55" s="18">
        <v>-83403235.219999999</v>
      </c>
      <c r="E55" s="20" t="s">
        <v>100</v>
      </c>
      <c r="F55" s="18">
        <v>118161.67</v>
      </c>
      <c r="G55" s="18">
        <v>0</v>
      </c>
    </row>
    <row r="56" spans="2:7" x14ac:dyDescent="0.2">
      <c r="B56" s="19" t="s">
        <v>101</v>
      </c>
      <c r="C56" s="18">
        <v>102664</v>
      </c>
      <c r="D56" s="18">
        <v>102664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118161.67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2830008.6799999997</v>
      </c>
      <c r="G59" s="18">
        <f>G47+G57</f>
        <v>4153344.04</v>
      </c>
    </row>
    <row r="60" spans="2:7" ht="25.5" x14ac:dyDescent="0.2">
      <c r="B60" s="15" t="s">
        <v>106</v>
      </c>
      <c r="C60" s="18">
        <f>SUM(C50:C58)</f>
        <v>156144462.40000004</v>
      </c>
      <c r="D60" s="18">
        <f>SUM(D50:D58)</f>
        <v>141835083.41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168753483.60000002</v>
      </c>
      <c r="D62" s="18">
        <f>D47+D60</f>
        <v>148070540.96000001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122033490.95999999</v>
      </c>
      <c r="G63" s="18">
        <f>SUM(G64:G66)</f>
        <v>104429935.14</v>
      </c>
    </row>
    <row r="64" spans="2:7" x14ac:dyDescent="0.2">
      <c r="B64" s="19"/>
      <c r="C64" s="18"/>
      <c r="D64" s="18"/>
      <c r="E64" s="20" t="s">
        <v>110</v>
      </c>
      <c r="F64" s="18">
        <v>0</v>
      </c>
      <c r="G64" s="18">
        <v>0</v>
      </c>
    </row>
    <row r="65" spans="2:7" x14ac:dyDescent="0.2">
      <c r="B65" s="19"/>
      <c r="C65" s="18"/>
      <c r="D65" s="18"/>
      <c r="E65" s="20" t="s">
        <v>111</v>
      </c>
      <c r="F65" s="18">
        <v>122033490.95999999</v>
      </c>
      <c r="G65" s="18">
        <v>104429935.14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43889983.519999996</v>
      </c>
      <c r="G68" s="18">
        <f>SUM(G69:G73)</f>
        <v>39487261.780000001</v>
      </c>
    </row>
    <row r="69" spans="2:7" x14ac:dyDescent="0.2">
      <c r="B69" s="19"/>
      <c r="C69" s="18"/>
      <c r="D69" s="18"/>
      <c r="E69" s="20" t="s">
        <v>114</v>
      </c>
      <c r="F69" s="18">
        <v>4818082.59</v>
      </c>
      <c r="G69" s="18">
        <v>-6781874.5599999996</v>
      </c>
    </row>
    <row r="70" spans="2:7" x14ac:dyDescent="0.2">
      <c r="B70" s="19"/>
      <c r="C70" s="18"/>
      <c r="D70" s="18"/>
      <c r="E70" s="20" t="s">
        <v>115</v>
      </c>
      <c r="F70" s="18">
        <v>19853429.489999998</v>
      </c>
      <c r="G70" s="18">
        <v>27050664.899999999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19218471.440000001</v>
      </c>
      <c r="G72" s="18">
        <v>19218471.440000001</v>
      </c>
    </row>
    <row r="73" spans="2:7" x14ac:dyDescent="0.2">
      <c r="B73" s="19"/>
      <c r="C73" s="18"/>
      <c r="D73" s="18"/>
      <c r="E73" s="20" t="s">
        <v>118</v>
      </c>
      <c r="F73" s="18">
        <v>0</v>
      </c>
      <c r="G73" s="18">
        <v>0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165923474.47999999</v>
      </c>
      <c r="G79" s="18">
        <f>G63+G68+G75</f>
        <v>143917196.92000002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168753483.16</v>
      </c>
      <c r="G81" s="18">
        <f>G59+G79</f>
        <v>148070540.96000001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sqref="A1:XFD1048576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4153344.04</v>
      </c>
      <c r="D17" s="42"/>
      <c r="E17" s="42"/>
      <c r="F17" s="42"/>
      <c r="G17" s="43">
        <v>2830008.68</v>
      </c>
      <c r="H17" s="42"/>
      <c r="I17" s="42"/>
    </row>
    <row r="18" spans="2:9" x14ac:dyDescent="0.2">
      <c r="B18" s="44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5" t="s">
        <v>152</v>
      </c>
      <c r="C19" s="39">
        <f>C8+C17</f>
        <v>4153344.04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2830008.68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4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4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4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6"/>
      <c r="C25" s="47"/>
      <c r="D25" s="47"/>
      <c r="E25" s="47"/>
      <c r="F25" s="47"/>
      <c r="G25" s="47"/>
      <c r="H25" s="47"/>
      <c r="I25" s="47"/>
    </row>
    <row r="26" spans="2:9" ht="25.5" x14ac:dyDescent="0.2">
      <c r="B26" s="45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4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4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4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8"/>
      <c r="C30" s="49"/>
      <c r="D30" s="49"/>
      <c r="E30" s="49"/>
      <c r="F30" s="49"/>
      <c r="G30" s="49"/>
      <c r="H30" s="49"/>
      <c r="I30" s="49"/>
    </row>
    <row r="31" spans="2:9" ht="18.75" customHeight="1" x14ac:dyDescent="0.2">
      <c r="B31" s="50" t="s">
        <v>161</v>
      </c>
      <c r="C31" s="50"/>
      <c r="D31" s="50"/>
      <c r="E31" s="50"/>
      <c r="F31" s="50"/>
      <c r="G31" s="50"/>
      <c r="H31" s="50"/>
      <c r="I31" s="50"/>
    </row>
    <row r="32" spans="2:9" x14ac:dyDescent="0.2">
      <c r="B32" s="51" t="s">
        <v>162</v>
      </c>
      <c r="C32" s="52"/>
      <c r="D32" s="53"/>
      <c r="E32" s="53"/>
      <c r="F32" s="53"/>
      <c r="G32" s="53"/>
      <c r="H32" s="53"/>
      <c r="I32" s="53"/>
    </row>
    <row r="33" spans="2:9" ht="13.5" thickBot="1" x14ac:dyDescent="0.25">
      <c r="B33" s="54"/>
      <c r="C33" s="52"/>
      <c r="D33" s="52"/>
      <c r="E33" s="52"/>
      <c r="F33" s="52"/>
      <c r="G33" s="52"/>
      <c r="H33" s="52"/>
      <c r="I33" s="52"/>
    </row>
    <row r="34" spans="2:9" ht="38.25" customHeight="1" x14ac:dyDescent="0.2">
      <c r="B34" s="55" t="s">
        <v>163</v>
      </c>
      <c r="C34" s="55" t="s">
        <v>164</v>
      </c>
      <c r="D34" s="55" t="s">
        <v>165</v>
      </c>
      <c r="E34" s="56" t="s">
        <v>166</v>
      </c>
      <c r="F34" s="55" t="s">
        <v>167</v>
      </c>
      <c r="G34" s="56" t="s">
        <v>168</v>
      </c>
      <c r="H34" s="52"/>
      <c r="I34" s="52"/>
    </row>
    <row r="35" spans="2:9" ht="15.75" customHeight="1" thickBot="1" x14ac:dyDescent="0.25">
      <c r="B35" s="57"/>
      <c r="C35" s="57"/>
      <c r="D35" s="57"/>
      <c r="E35" s="58" t="s">
        <v>169</v>
      </c>
      <c r="F35" s="57"/>
      <c r="G35" s="58" t="s">
        <v>170</v>
      </c>
      <c r="H35" s="52"/>
      <c r="I35" s="52"/>
    </row>
    <row r="36" spans="2:9" x14ac:dyDescent="0.2">
      <c r="B36" s="59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2"/>
      <c r="I36" s="52"/>
    </row>
    <row r="37" spans="2:9" x14ac:dyDescent="0.2">
      <c r="B37" s="44" t="s">
        <v>172</v>
      </c>
      <c r="C37" s="41"/>
      <c r="D37" s="41"/>
      <c r="E37" s="41"/>
      <c r="F37" s="41"/>
      <c r="G37" s="41"/>
      <c r="H37" s="52"/>
      <c r="I37" s="52"/>
    </row>
    <row r="38" spans="2:9" x14ac:dyDescent="0.2">
      <c r="B38" s="44" t="s">
        <v>173</v>
      </c>
      <c r="C38" s="41"/>
      <c r="D38" s="41"/>
      <c r="E38" s="41"/>
      <c r="F38" s="41"/>
      <c r="G38" s="41"/>
      <c r="H38" s="52"/>
      <c r="I38" s="52"/>
    </row>
    <row r="39" spans="2:9" ht="13.5" thickBot="1" x14ac:dyDescent="0.25">
      <c r="B39" s="60" t="s">
        <v>174</v>
      </c>
      <c r="C39" s="61"/>
      <c r="D39" s="61"/>
      <c r="E39" s="61"/>
      <c r="F39" s="61"/>
      <c r="G39" s="61"/>
      <c r="H39" s="52"/>
      <c r="I39" s="52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7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7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7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7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8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6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7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7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7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7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6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workbookViewId="0">
      <selection sqref="A1:XFD104857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1" t="s">
        <v>202</v>
      </c>
      <c r="C3" s="72"/>
      <c r="D3" s="72"/>
      <c r="E3" s="73"/>
    </row>
    <row r="4" spans="2:5" x14ac:dyDescent="0.2">
      <c r="B4" s="71" t="s">
        <v>125</v>
      </c>
      <c r="C4" s="72"/>
      <c r="D4" s="72"/>
      <c r="E4" s="73"/>
    </row>
    <row r="5" spans="2:5" ht="13.5" thickBot="1" x14ac:dyDescent="0.25">
      <c r="B5" s="74" t="s">
        <v>3</v>
      </c>
      <c r="C5" s="75"/>
      <c r="D5" s="75"/>
      <c r="E5" s="76"/>
    </row>
    <row r="6" spans="2:5" ht="13.5" thickBot="1" x14ac:dyDescent="0.25">
      <c r="B6" s="77"/>
      <c r="C6" s="77"/>
      <c r="D6" s="77"/>
      <c r="E6" s="77"/>
    </row>
    <row r="7" spans="2:5" x14ac:dyDescent="0.2">
      <c r="B7" s="78" t="s">
        <v>4</v>
      </c>
      <c r="C7" s="79" t="s">
        <v>203</v>
      </c>
      <c r="D7" s="80" t="s">
        <v>204</v>
      </c>
      <c r="E7" s="79" t="s">
        <v>205</v>
      </c>
    </row>
    <row r="8" spans="2:5" ht="13.5" thickBot="1" x14ac:dyDescent="0.25">
      <c r="B8" s="81"/>
      <c r="C8" s="82" t="s">
        <v>206</v>
      </c>
      <c r="D8" s="83"/>
      <c r="E8" s="82" t="s">
        <v>207</v>
      </c>
    </row>
    <row r="9" spans="2:5" x14ac:dyDescent="0.2">
      <c r="B9" s="84" t="s">
        <v>208</v>
      </c>
      <c r="C9" s="85">
        <f>SUM(C10:C12)</f>
        <v>79815543</v>
      </c>
      <c r="D9" s="85">
        <f>SUM(D10:D12)</f>
        <v>44520056.899999999</v>
      </c>
      <c r="E9" s="85">
        <f>SUM(E10:E12)</f>
        <v>44520056.899999999</v>
      </c>
    </row>
    <row r="10" spans="2:5" x14ac:dyDescent="0.2">
      <c r="B10" s="86" t="s">
        <v>209</v>
      </c>
      <c r="C10" s="87">
        <v>45858813</v>
      </c>
      <c r="D10" s="87">
        <v>24737282.699999999</v>
      </c>
      <c r="E10" s="87">
        <v>24737282.699999999</v>
      </c>
    </row>
    <row r="11" spans="2:5" x14ac:dyDescent="0.2">
      <c r="B11" s="86" t="s">
        <v>210</v>
      </c>
      <c r="C11" s="87">
        <v>33956730</v>
      </c>
      <c r="D11" s="87">
        <v>19782774.199999999</v>
      </c>
      <c r="E11" s="87">
        <v>19782774.199999999</v>
      </c>
    </row>
    <row r="12" spans="2:5" x14ac:dyDescent="0.2">
      <c r="B12" s="86" t="s">
        <v>211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2">
      <c r="B13" s="84"/>
      <c r="C13" s="87"/>
      <c r="D13" s="87"/>
      <c r="E13" s="87"/>
    </row>
    <row r="14" spans="2:5" ht="15" x14ac:dyDescent="0.2">
      <c r="B14" s="84" t="s">
        <v>212</v>
      </c>
      <c r="C14" s="85">
        <f>SUM(C15:C16)</f>
        <v>79815543</v>
      </c>
      <c r="D14" s="85">
        <f>SUM(D15:D16)</f>
        <v>36407797.479999997</v>
      </c>
      <c r="E14" s="85">
        <f>SUM(E15:E16)</f>
        <v>34940991.509999998</v>
      </c>
    </row>
    <row r="15" spans="2:5" x14ac:dyDescent="0.2">
      <c r="B15" s="86" t="s">
        <v>213</v>
      </c>
      <c r="C15" s="87">
        <v>45858813</v>
      </c>
      <c r="D15" s="87">
        <v>20270541.129999999</v>
      </c>
      <c r="E15" s="87">
        <v>20120955.129999999</v>
      </c>
    </row>
    <row r="16" spans="2:5" x14ac:dyDescent="0.2">
      <c r="B16" s="86" t="s">
        <v>214</v>
      </c>
      <c r="C16" s="87">
        <v>33956730</v>
      </c>
      <c r="D16" s="87">
        <v>16137256.35</v>
      </c>
      <c r="E16" s="87">
        <v>14820036.380000001</v>
      </c>
    </row>
    <row r="17" spans="2:5" x14ac:dyDescent="0.2">
      <c r="B17" s="88"/>
      <c r="C17" s="87"/>
      <c r="D17" s="87"/>
      <c r="E17" s="87"/>
    </row>
    <row r="18" spans="2:5" x14ac:dyDescent="0.2">
      <c r="B18" s="84" t="s">
        <v>215</v>
      </c>
      <c r="C18" s="85">
        <f>SUM(C19:C20)</f>
        <v>0</v>
      </c>
      <c r="D18" s="85">
        <f>SUM(D19:D20)</f>
        <v>1374839.48</v>
      </c>
      <c r="E18" s="85">
        <f>SUM(E19:E20)</f>
        <v>1374839.48</v>
      </c>
    </row>
    <row r="19" spans="2:5" x14ac:dyDescent="0.2">
      <c r="B19" s="86" t="s">
        <v>216</v>
      </c>
      <c r="C19" s="89">
        <v>0</v>
      </c>
      <c r="D19" s="87">
        <v>1374839.48</v>
      </c>
      <c r="E19" s="87">
        <v>1374839.48</v>
      </c>
    </row>
    <row r="20" spans="2:5" x14ac:dyDescent="0.2">
      <c r="B20" s="86" t="s">
        <v>217</v>
      </c>
      <c r="C20" s="89">
        <v>0</v>
      </c>
      <c r="D20" s="87">
        <v>0</v>
      </c>
      <c r="E20" s="87">
        <v>0</v>
      </c>
    </row>
    <row r="21" spans="2:5" x14ac:dyDescent="0.2">
      <c r="B21" s="88"/>
      <c r="C21" s="87"/>
      <c r="D21" s="87"/>
      <c r="E21" s="87"/>
    </row>
    <row r="22" spans="2:5" x14ac:dyDescent="0.2">
      <c r="B22" s="84" t="s">
        <v>218</v>
      </c>
      <c r="C22" s="85">
        <f>C9-C14+C18</f>
        <v>0</v>
      </c>
      <c r="D22" s="84">
        <f>D9-D14+D18</f>
        <v>9487098.9000000022</v>
      </c>
      <c r="E22" s="84">
        <f>E9-E14+E18</f>
        <v>10953904.870000001</v>
      </c>
    </row>
    <row r="23" spans="2:5" x14ac:dyDescent="0.2">
      <c r="B23" s="84"/>
      <c r="C23" s="87"/>
      <c r="D23" s="88"/>
      <c r="E23" s="88"/>
    </row>
    <row r="24" spans="2:5" x14ac:dyDescent="0.2">
      <c r="B24" s="84" t="s">
        <v>219</v>
      </c>
      <c r="C24" s="85">
        <f>C22-C12</f>
        <v>0</v>
      </c>
      <c r="D24" s="84">
        <f>D22-D12</f>
        <v>9487098.9000000022</v>
      </c>
      <c r="E24" s="84">
        <f>E22-E12</f>
        <v>10953904.870000001</v>
      </c>
    </row>
    <row r="25" spans="2:5" x14ac:dyDescent="0.2">
      <c r="B25" s="84"/>
      <c r="C25" s="87"/>
      <c r="D25" s="88"/>
      <c r="E25" s="88"/>
    </row>
    <row r="26" spans="2:5" ht="25.5" x14ac:dyDescent="0.2">
      <c r="B26" s="84" t="s">
        <v>220</v>
      </c>
      <c r="C26" s="85">
        <f>C24-C18</f>
        <v>0</v>
      </c>
      <c r="D26" s="85">
        <f>D24-D18</f>
        <v>8112259.4200000018</v>
      </c>
      <c r="E26" s="85">
        <f>E24-E18</f>
        <v>9579065.3900000006</v>
      </c>
    </row>
    <row r="27" spans="2:5" ht="13.5" thickBot="1" x14ac:dyDescent="0.25">
      <c r="B27" s="90"/>
      <c r="C27" s="91"/>
      <c r="D27" s="91"/>
      <c r="E27" s="91"/>
    </row>
    <row r="28" spans="2:5" ht="35.1" customHeight="1" thickBot="1" x14ac:dyDescent="0.25">
      <c r="B28" s="92"/>
      <c r="C28" s="92"/>
      <c r="D28" s="92"/>
      <c r="E28" s="92"/>
    </row>
    <row r="29" spans="2:5" ht="13.5" thickBot="1" x14ac:dyDescent="0.25">
      <c r="B29" s="93" t="s">
        <v>221</v>
      </c>
      <c r="C29" s="94" t="s">
        <v>222</v>
      </c>
      <c r="D29" s="94" t="s">
        <v>204</v>
      </c>
      <c r="E29" s="94" t="s">
        <v>223</v>
      </c>
    </row>
    <row r="30" spans="2:5" x14ac:dyDescent="0.2">
      <c r="B30" s="95"/>
      <c r="C30" s="87"/>
      <c r="D30" s="87"/>
      <c r="E30" s="87"/>
    </row>
    <row r="31" spans="2:5" x14ac:dyDescent="0.2">
      <c r="B31" s="84" t="s">
        <v>224</v>
      </c>
      <c r="C31" s="85">
        <f>SUM(C32:C33)</f>
        <v>0</v>
      </c>
      <c r="D31" s="84">
        <f>SUM(D32:D33)</f>
        <v>0</v>
      </c>
      <c r="E31" s="84">
        <f>SUM(E32:E33)</f>
        <v>0</v>
      </c>
    </row>
    <row r="32" spans="2:5" x14ac:dyDescent="0.2">
      <c r="B32" s="86" t="s">
        <v>225</v>
      </c>
      <c r="C32" s="87"/>
      <c r="D32" s="88"/>
      <c r="E32" s="88"/>
    </row>
    <row r="33" spans="2:5" x14ac:dyDescent="0.2">
      <c r="B33" s="86" t="s">
        <v>226</v>
      </c>
      <c r="C33" s="87"/>
      <c r="D33" s="88"/>
      <c r="E33" s="88"/>
    </row>
    <row r="34" spans="2:5" x14ac:dyDescent="0.2">
      <c r="B34" s="84"/>
      <c r="C34" s="87"/>
      <c r="D34" s="87"/>
      <c r="E34" s="87"/>
    </row>
    <row r="35" spans="2:5" x14ac:dyDescent="0.2">
      <c r="B35" s="84" t="s">
        <v>227</v>
      </c>
      <c r="C35" s="85">
        <f>C26+C31</f>
        <v>0</v>
      </c>
      <c r="D35" s="85">
        <f>D26+D31</f>
        <v>8112259.4200000018</v>
      </c>
      <c r="E35" s="85">
        <f>E26+E31</f>
        <v>9579065.3900000006</v>
      </c>
    </row>
    <row r="36" spans="2:5" ht="13.5" thickBot="1" x14ac:dyDescent="0.25">
      <c r="B36" s="96"/>
      <c r="C36" s="97"/>
      <c r="D36" s="97"/>
      <c r="E36" s="97"/>
    </row>
    <row r="37" spans="2:5" ht="35.1" customHeight="1" thickBot="1" x14ac:dyDescent="0.25">
      <c r="B37" s="98"/>
      <c r="C37" s="98"/>
      <c r="D37" s="98"/>
      <c r="E37" s="98"/>
    </row>
    <row r="38" spans="2:5" x14ac:dyDescent="0.2">
      <c r="B38" s="99" t="s">
        <v>221</v>
      </c>
      <c r="C38" s="100" t="s">
        <v>228</v>
      </c>
      <c r="D38" s="101" t="s">
        <v>204</v>
      </c>
      <c r="E38" s="102" t="s">
        <v>205</v>
      </c>
    </row>
    <row r="39" spans="2:5" ht="13.5" thickBot="1" x14ac:dyDescent="0.25">
      <c r="B39" s="103"/>
      <c r="C39" s="104"/>
      <c r="D39" s="105"/>
      <c r="E39" s="106" t="s">
        <v>223</v>
      </c>
    </row>
    <row r="40" spans="2:5" x14ac:dyDescent="0.2">
      <c r="B40" s="107"/>
      <c r="C40" s="108"/>
      <c r="D40" s="108"/>
      <c r="E40" s="108"/>
    </row>
    <row r="41" spans="2:5" x14ac:dyDescent="0.2">
      <c r="B41" s="109" t="s">
        <v>229</v>
      </c>
      <c r="C41" s="110">
        <f>SUM(C42:C43)</f>
        <v>0</v>
      </c>
      <c r="D41" s="110">
        <f>SUM(D42:D43)</f>
        <v>0</v>
      </c>
      <c r="E41" s="110">
        <f>SUM(E42:E43)</f>
        <v>0</v>
      </c>
    </row>
    <row r="42" spans="2:5" x14ac:dyDescent="0.2">
      <c r="B42" s="111" t="s">
        <v>230</v>
      </c>
      <c r="C42" s="108"/>
      <c r="D42" s="112"/>
      <c r="E42" s="112"/>
    </row>
    <row r="43" spans="2:5" x14ac:dyDescent="0.2">
      <c r="B43" s="111" t="s">
        <v>231</v>
      </c>
      <c r="C43" s="108"/>
      <c r="D43" s="112"/>
      <c r="E43" s="112"/>
    </row>
    <row r="44" spans="2:5" x14ac:dyDescent="0.2">
      <c r="B44" s="109" t="s">
        <v>232</v>
      </c>
      <c r="C44" s="110">
        <f>SUM(C45:C46)</f>
        <v>0</v>
      </c>
      <c r="D44" s="110">
        <f>SUM(D45:D46)</f>
        <v>0</v>
      </c>
      <c r="E44" s="110">
        <f>SUM(E45:E46)</f>
        <v>0</v>
      </c>
    </row>
    <row r="45" spans="2:5" x14ac:dyDescent="0.2">
      <c r="B45" s="111" t="s">
        <v>233</v>
      </c>
      <c r="C45" s="108"/>
      <c r="D45" s="112"/>
      <c r="E45" s="112"/>
    </row>
    <row r="46" spans="2:5" x14ac:dyDescent="0.2">
      <c r="B46" s="111" t="s">
        <v>234</v>
      </c>
      <c r="C46" s="108"/>
      <c r="D46" s="112"/>
      <c r="E46" s="112"/>
    </row>
    <row r="47" spans="2:5" x14ac:dyDescent="0.2">
      <c r="B47" s="109"/>
      <c r="C47" s="108"/>
      <c r="D47" s="108"/>
      <c r="E47" s="108"/>
    </row>
    <row r="48" spans="2:5" x14ac:dyDescent="0.2">
      <c r="B48" s="109" t="s">
        <v>235</v>
      </c>
      <c r="C48" s="110">
        <f>C41-C44</f>
        <v>0</v>
      </c>
      <c r="D48" s="109">
        <f>D41-D44</f>
        <v>0</v>
      </c>
      <c r="E48" s="109">
        <f>E41-E44</f>
        <v>0</v>
      </c>
    </row>
    <row r="49" spans="2:5" ht="13.5" thickBot="1" x14ac:dyDescent="0.25">
      <c r="B49" s="113"/>
      <c r="C49" s="114"/>
      <c r="D49" s="113"/>
      <c r="E49" s="113"/>
    </row>
    <row r="50" spans="2:5" ht="35.1" customHeight="1" thickBot="1" x14ac:dyDescent="0.25">
      <c r="B50" s="98"/>
      <c r="C50" s="98"/>
      <c r="D50" s="98"/>
      <c r="E50" s="98"/>
    </row>
    <row r="51" spans="2:5" x14ac:dyDescent="0.2">
      <c r="B51" s="99" t="s">
        <v>221</v>
      </c>
      <c r="C51" s="102" t="s">
        <v>203</v>
      </c>
      <c r="D51" s="101" t="s">
        <v>204</v>
      </c>
      <c r="E51" s="102" t="s">
        <v>205</v>
      </c>
    </row>
    <row r="52" spans="2:5" ht="13.5" thickBot="1" x14ac:dyDescent="0.25">
      <c r="B52" s="103"/>
      <c r="C52" s="106" t="s">
        <v>222</v>
      </c>
      <c r="D52" s="105"/>
      <c r="E52" s="106" t="s">
        <v>223</v>
      </c>
    </row>
    <row r="53" spans="2:5" x14ac:dyDescent="0.2">
      <c r="B53" s="107"/>
      <c r="C53" s="108"/>
      <c r="D53" s="108"/>
      <c r="E53" s="108"/>
    </row>
    <row r="54" spans="2:5" x14ac:dyDescent="0.2">
      <c r="B54" s="112" t="s">
        <v>236</v>
      </c>
      <c r="C54" s="108">
        <f>C10</f>
        <v>45858813</v>
      </c>
      <c r="D54" s="112">
        <f>D10</f>
        <v>24737282.699999999</v>
      </c>
      <c r="E54" s="112">
        <f>E10</f>
        <v>24737282.699999999</v>
      </c>
    </row>
    <row r="55" spans="2:5" x14ac:dyDescent="0.2">
      <c r="B55" s="112"/>
      <c r="C55" s="108"/>
      <c r="D55" s="112"/>
      <c r="E55" s="112"/>
    </row>
    <row r="56" spans="2:5" x14ac:dyDescent="0.2">
      <c r="B56" s="115" t="s">
        <v>237</v>
      </c>
      <c r="C56" s="108">
        <f>C42-C45</f>
        <v>0</v>
      </c>
      <c r="D56" s="112">
        <f>D42-D45</f>
        <v>0</v>
      </c>
      <c r="E56" s="112">
        <f>E42-E45</f>
        <v>0</v>
      </c>
    </row>
    <row r="57" spans="2:5" x14ac:dyDescent="0.2">
      <c r="B57" s="111" t="s">
        <v>230</v>
      </c>
      <c r="C57" s="108">
        <f>C42</f>
        <v>0</v>
      </c>
      <c r="D57" s="112">
        <f>D42</f>
        <v>0</v>
      </c>
      <c r="E57" s="112">
        <f>E42</f>
        <v>0</v>
      </c>
    </row>
    <row r="58" spans="2:5" x14ac:dyDescent="0.2">
      <c r="B58" s="111" t="s">
        <v>233</v>
      </c>
      <c r="C58" s="108">
        <f>C45</f>
        <v>0</v>
      </c>
      <c r="D58" s="112">
        <f>D45</f>
        <v>0</v>
      </c>
      <c r="E58" s="112">
        <f>E45</f>
        <v>0</v>
      </c>
    </row>
    <row r="59" spans="2:5" x14ac:dyDescent="0.2">
      <c r="B59" s="116"/>
      <c r="C59" s="108"/>
      <c r="D59" s="112"/>
      <c r="E59" s="112"/>
    </row>
    <row r="60" spans="2:5" x14ac:dyDescent="0.2">
      <c r="B60" s="116" t="s">
        <v>213</v>
      </c>
      <c r="C60" s="108">
        <f>C15</f>
        <v>45858813</v>
      </c>
      <c r="D60" s="108">
        <f>D15</f>
        <v>20270541.129999999</v>
      </c>
      <c r="E60" s="108">
        <f>E15</f>
        <v>20120955.129999999</v>
      </c>
    </row>
    <row r="61" spans="2:5" x14ac:dyDescent="0.2">
      <c r="B61" s="116"/>
      <c r="C61" s="108"/>
      <c r="D61" s="108"/>
      <c r="E61" s="108"/>
    </row>
    <row r="62" spans="2:5" x14ac:dyDescent="0.2">
      <c r="B62" s="116" t="s">
        <v>216</v>
      </c>
      <c r="C62" s="117"/>
      <c r="D62" s="108">
        <f>D19</f>
        <v>1374839.48</v>
      </c>
      <c r="E62" s="108">
        <f>E19</f>
        <v>1374839.48</v>
      </c>
    </row>
    <row r="63" spans="2:5" x14ac:dyDescent="0.2">
      <c r="B63" s="116"/>
      <c r="C63" s="108"/>
      <c r="D63" s="108"/>
      <c r="E63" s="108"/>
    </row>
    <row r="64" spans="2:5" x14ac:dyDescent="0.2">
      <c r="B64" s="118" t="s">
        <v>238</v>
      </c>
      <c r="C64" s="110">
        <f>C54+C56-C60+C62</f>
        <v>0</v>
      </c>
      <c r="D64" s="109">
        <f>D54+D56-D60+D62</f>
        <v>5841581.0500000007</v>
      </c>
      <c r="E64" s="109">
        <f>E54+E56-E60+E62</f>
        <v>5991167.0500000007</v>
      </c>
    </row>
    <row r="65" spans="2:5" x14ac:dyDescent="0.2">
      <c r="B65" s="118"/>
      <c r="C65" s="110"/>
      <c r="D65" s="109"/>
      <c r="E65" s="109"/>
    </row>
    <row r="66" spans="2:5" ht="25.5" x14ac:dyDescent="0.2">
      <c r="B66" s="119" t="s">
        <v>239</v>
      </c>
      <c r="C66" s="110">
        <f>C64-C56</f>
        <v>0</v>
      </c>
      <c r="D66" s="109">
        <f>D64-D56</f>
        <v>5841581.0500000007</v>
      </c>
      <c r="E66" s="109">
        <f>E64-E56</f>
        <v>5991167.0500000007</v>
      </c>
    </row>
    <row r="67" spans="2:5" ht="13.5" thickBot="1" x14ac:dyDescent="0.25">
      <c r="B67" s="113"/>
      <c r="C67" s="114"/>
      <c r="D67" s="113"/>
      <c r="E67" s="113"/>
    </row>
    <row r="68" spans="2:5" ht="35.1" customHeight="1" thickBot="1" x14ac:dyDescent="0.25">
      <c r="B68" s="98"/>
      <c r="C68" s="98"/>
      <c r="D68" s="98"/>
      <c r="E68" s="98"/>
    </row>
    <row r="69" spans="2:5" x14ac:dyDescent="0.2">
      <c r="B69" s="99" t="s">
        <v>221</v>
      </c>
      <c r="C69" s="100" t="s">
        <v>228</v>
      </c>
      <c r="D69" s="101" t="s">
        <v>204</v>
      </c>
      <c r="E69" s="102" t="s">
        <v>205</v>
      </c>
    </row>
    <row r="70" spans="2:5" ht="13.5" thickBot="1" x14ac:dyDescent="0.25">
      <c r="B70" s="103"/>
      <c r="C70" s="104"/>
      <c r="D70" s="105"/>
      <c r="E70" s="106" t="s">
        <v>223</v>
      </c>
    </row>
    <row r="71" spans="2:5" x14ac:dyDescent="0.2">
      <c r="B71" s="107"/>
      <c r="C71" s="108"/>
      <c r="D71" s="108"/>
      <c r="E71" s="108"/>
    </row>
    <row r="72" spans="2:5" x14ac:dyDescent="0.2">
      <c r="B72" s="112" t="s">
        <v>210</v>
      </c>
      <c r="C72" s="108">
        <f>C11</f>
        <v>33956730</v>
      </c>
      <c r="D72" s="112">
        <f>D11</f>
        <v>19782774.199999999</v>
      </c>
      <c r="E72" s="112">
        <f>E11</f>
        <v>19782774.199999999</v>
      </c>
    </row>
    <row r="73" spans="2:5" x14ac:dyDescent="0.2">
      <c r="B73" s="112"/>
      <c r="C73" s="108"/>
      <c r="D73" s="112"/>
      <c r="E73" s="112"/>
    </row>
    <row r="74" spans="2:5" ht="25.5" x14ac:dyDescent="0.2">
      <c r="B74" s="120" t="s">
        <v>240</v>
      </c>
      <c r="C74" s="108">
        <f>C75-C76</f>
        <v>0</v>
      </c>
      <c r="D74" s="112">
        <f>D75-D76</f>
        <v>0</v>
      </c>
      <c r="E74" s="112">
        <f>E75-E76</f>
        <v>0</v>
      </c>
    </row>
    <row r="75" spans="2:5" x14ac:dyDescent="0.2">
      <c r="B75" s="111" t="s">
        <v>231</v>
      </c>
      <c r="C75" s="108">
        <f>C43</f>
        <v>0</v>
      </c>
      <c r="D75" s="112">
        <f>D43</f>
        <v>0</v>
      </c>
      <c r="E75" s="112">
        <f>E43</f>
        <v>0</v>
      </c>
    </row>
    <row r="76" spans="2:5" x14ac:dyDescent="0.2">
      <c r="B76" s="111" t="s">
        <v>234</v>
      </c>
      <c r="C76" s="108">
        <f>C46</f>
        <v>0</v>
      </c>
      <c r="D76" s="112">
        <f>D46</f>
        <v>0</v>
      </c>
      <c r="E76" s="112">
        <f>E46</f>
        <v>0</v>
      </c>
    </row>
    <row r="77" spans="2:5" x14ac:dyDescent="0.2">
      <c r="B77" s="116"/>
      <c r="C77" s="108"/>
      <c r="D77" s="112"/>
      <c r="E77" s="112"/>
    </row>
    <row r="78" spans="2:5" x14ac:dyDescent="0.2">
      <c r="B78" s="116" t="s">
        <v>241</v>
      </c>
      <c r="C78" s="108">
        <f>C16</f>
        <v>33956730</v>
      </c>
      <c r="D78" s="108">
        <f>D16</f>
        <v>16137256.35</v>
      </c>
      <c r="E78" s="108">
        <f>E16</f>
        <v>14820036.380000001</v>
      </c>
    </row>
    <row r="79" spans="2:5" x14ac:dyDescent="0.2">
      <c r="B79" s="116"/>
      <c r="C79" s="108"/>
      <c r="D79" s="108"/>
      <c r="E79" s="108"/>
    </row>
    <row r="80" spans="2:5" x14ac:dyDescent="0.2">
      <c r="B80" s="116" t="s">
        <v>217</v>
      </c>
      <c r="C80" s="117"/>
      <c r="D80" s="108">
        <f>D20</f>
        <v>0</v>
      </c>
      <c r="E80" s="108">
        <f>E20</f>
        <v>0</v>
      </c>
    </row>
    <row r="81" spans="2:5" x14ac:dyDescent="0.2">
      <c r="B81" s="116"/>
      <c r="C81" s="108"/>
      <c r="D81" s="108"/>
      <c r="E81" s="108"/>
    </row>
    <row r="82" spans="2:5" x14ac:dyDescent="0.2">
      <c r="B82" s="118" t="s">
        <v>242</v>
      </c>
      <c r="C82" s="110">
        <f>C72+C74-C78+C80</f>
        <v>0</v>
      </c>
      <c r="D82" s="109">
        <f>D72+D74-D78+D80</f>
        <v>3645517.8499999996</v>
      </c>
      <c r="E82" s="109">
        <f>E72+E74-E78+E80</f>
        <v>4962737.8199999984</v>
      </c>
    </row>
    <row r="83" spans="2:5" x14ac:dyDescent="0.2">
      <c r="B83" s="118"/>
      <c r="C83" s="110"/>
      <c r="D83" s="109"/>
      <c r="E83" s="109"/>
    </row>
    <row r="84" spans="2:5" ht="25.5" x14ac:dyDescent="0.2">
      <c r="B84" s="119" t="s">
        <v>243</v>
      </c>
      <c r="C84" s="110">
        <f>C82-C74</f>
        <v>0</v>
      </c>
      <c r="D84" s="109">
        <f>D82-D74</f>
        <v>3645517.8499999996</v>
      </c>
      <c r="E84" s="109">
        <f>E82-E74</f>
        <v>4962737.8199999984</v>
      </c>
    </row>
    <row r="85" spans="2:5" ht="13.5" thickBot="1" x14ac:dyDescent="0.25">
      <c r="B85" s="113"/>
      <c r="C85" s="114"/>
      <c r="D85" s="113"/>
      <c r="E85" s="113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workbookViewId="0">
      <selection sqref="A1:XFD104857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1" customWidth="1"/>
    <col min="4" max="4" width="18" style="1" customWidth="1"/>
    <col min="5" max="5" width="14.7109375" style="121" customWidth="1"/>
    <col min="6" max="6" width="13.85546875" style="1" customWidth="1"/>
    <col min="7" max="7" width="14.85546875" style="1" customWidth="1"/>
    <col min="8" max="8" width="13.7109375" style="121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1" t="s">
        <v>244</v>
      </c>
      <c r="C3" s="72"/>
      <c r="D3" s="72"/>
      <c r="E3" s="72"/>
      <c r="F3" s="72"/>
      <c r="G3" s="72"/>
      <c r="H3" s="73"/>
    </row>
    <row r="4" spans="2:8" x14ac:dyDescent="0.2">
      <c r="B4" s="71" t="s">
        <v>125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3.5" thickBot="1" x14ac:dyDescent="0.25">
      <c r="B6" s="122"/>
      <c r="C6" s="123" t="s">
        <v>245</v>
      </c>
      <c r="D6" s="124"/>
      <c r="E6" s="124"/>
      <c r="F6" s="124"/>
      <c r="G6" s="125"/>
      <c r="H6" s="126" t="s">
        <v>246</v>
      </c>
    </row>
    <row r="7" spans="2:8" x14ac:dyDescent="0.2">
      <c r="B7" s="127" t="s">
        <v>221</v>
      </c>
      <c r="C7" s="126" t="s">
        <v>247</v>
      </c>
      <c r="D7" s="80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 x14ac:dyDescent="0.25">
      <c r="B8" s="129" t="s">
        <v>134</v>
      </c>
      <c r="C8" s="130"/>
      <c r="D8" s="83"/>
      <c r="E8" s="130"/>
      <c r="F8" s="130"/>
      <c r="G8" s="130"/>
      <c r="H8" s="130"/>
    </row>
    <row r="9" spans="2:8" x14ac:dyDescent="0.2">
      <c r="B9" s="109" t="s">
        <v>251</v>
      </c>
      <c r="C9" s="131"/>
      <c r="D9" s="132"/>
      <c r="E9" s="131"/>
      <c r="F9" s="132"/>
      <c r="G9" s="132"/>
      <c r="H9" s="131"/>
    </row>
    <row r="10" spans="2:8" x14ac:dyDescent="0.2">
      <c r="B10" s="116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x14ac:dyDescent="0.2">
      <c r="B11" s="116" t="s">
        <v>253</v>
      </c>
      <c r="C11" s="131"/>
      <c r="D11" s="132"/>
      <c r="E11" s="131">
        <f t="shared" ref="E11:E40" si="0">C11+D11</f>
        <v>0</v>
      </c>
      <c r="F11" s="132"/>
      <c r="G11" s="132"/>
      <c r="H11" s="131">
        <f t="shared" ref="H11:H16" si="1">G11-C11</f>
        <v>0</v>
      </c>
    </row>
    <row r="12" spans="2:8" x14ac:dyDescent="0.2">
      <c r="B12" s="116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x14ac:dyDescent="0.2">
      <c r="B13" s="116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x14ac:dyDescent="0.2">
      <c r="B14" s="116" t="s">
        <v>256</v>
      </c>
      <c r="C14" s="131">
        <v>0</v>
      </c>
      <c r="D14" s="132">
        <v>816.17</v>
      </c>
      <c r="E14" s="131">
        <f t="shared" si="0"/>
        <v>816.17</v>
      </c>
      <c r="F14" s="132">
        <v>816.17</v>
      </c>
      <c r="G14" s="132">
        <v>816.17</v>
      </c>
      <c r="H14" s="131">
        <f t="shared" si="1"/>
        <v>816.17</v>
      </c>
    </row>
    <row r="15" spans="2:8" x14ac:dyDescent="0.2">
      <c r="B15" s="116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x14ac:dyDescent="0.2">
      <c r="B16" s="116" t="s">
        <v>258</v>
      </c>
      <c r="C16" s="131">
        <v>540000</v>
      </c>
      <c r="D16" s="132">
        <v>121172.68</v>
      </c>
      <c r="E16" s="131">
        <f t="shared" si="0"/>
        <v>661172.67999999993</v>
      </c>
      <c r="F16" s="132">
        <v>400940.19</v>
      </c>
      <c r="G16" s="132">
        <v>400940.19</v>
      </c>
      <c r="H16" s="131">
        <f t="shared" si="1"/>
        <v>-139059.81</v>
      </c>
    </row>
    <row r="17" spans="2:8" ht="25.5" x14ac:dyDescent="0.2">
      <c r="B17" s="120" t="s">
        <v>259</v>
      </c>
      <c r="C17" s="131">
        <f t="shared" ref="C17:H17" si="2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x14ac:dyDescent="0.2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x14ac:dyDescent="0.2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t="shared" ref="H19:H40" si="3">G19-C19</f>
        <v>0</v>
      </c>
    </row>
    <row r="20" spans="2:8" x14ac:dyDescent="0.2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x14ac:dyDescent="0.2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x14ac:dyDescent="0.2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 x14ac:dyDescent="0.2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 x14ac:dyDescent="0.2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x14ac:dyDescent="0.2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x14ac:dyDescent="0.2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x14ac:dyDescent="0.2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 x14ac:dyDescent="0.2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 x14ac:dyDescent="0.2">
      <c r="B29" s="120" t="s">
        <v>271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2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x14ac:dyDescent="0.2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x14ac:dyDescent="0.2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 x14ac:dyDescent="0.2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x14ac:dyDescent="0.2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x14ac:dyDescent="0.2">
      <c r="B35" s="116" t="s">
        <v>277</v>
      </c>
      <c r="C35" s="131">
        <v>45318813</v>
      </c>
      <c r="D35" s="132">
        <v>3315228</v>
      </c>
      <c r="E35" s="131">
        <f t="shared" si="0"/>
        <v>48634041</v>
      </c>
      <c r="F35" s="132">
        <v>24335526.34</v>
      </c>
      <c r="G35" s="132">
        <v>24335526.34</v>
      </c>
      <c r="H35" s="131">
        <f t="shared" si="3"/>
        <v>-20983286.66</v>
      </c>
    </row>
    <row r="36" spans="2:8" x14ac:dyDescent="0.2">
      <c r="B36" s="116" t="s">
        <v>278</v>
      </c>
      <c r="C36" s="131">
        <f t="shared" ref="C36:H36" si="5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x14ac:dyDescent="0.2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x14ac:dyDescent="0.2">
      <c r="B38" s="116" t="s">
        <v>280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2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x14ac:dyDescent="0.2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x14ac:dyDescent="0.2">
      <c r="B41" s="136"/>
      <c r="C41" s="131"/>
      <c r="D41" s="132"/>
      <c r="E41" s="131"/>
      <c r="F41" s="132"/>
      <c r="G41" s="132"/>
      <c r="H41" s="131"/>
    </row>
    <row r="42" spans="2:8" ht="25.5" x14ac:dyDescent="0.2">
      <c r="B42" s="84" t="s">
        <v>283</v>
      </c>
      <c r="C42" s="137">
        <f t="shared" ref="C42:H42" si="7">C10+C11+C12+C13+C14+C15+C16+C17+C29+C35+C36+C38</f>
        <v>45858813</v>
      </c>
      <c r="D42" s="138">
        <f t="shared" si="7"/>
        <v>3437216.85</v>
      </c>
      <c r="E42" s="138">
        <f t="shared" si="7"/>
        <v>49296029.850000001</v>
      </c>
      <c r="F42" s="138">
        <f t="shared" si="7"/>
        <v>24737282.699999999</v>
      </c>
      <c r="G42" s="138">
        <f t="shared" si="7"/>
        <v>24737282.699999999</v>
      </c>
      <c r="H42" s="138">
        <f t="shared" si="7"/>
        <v>-21121530.300000001</v>
      </c>
    </row>
    <row r="43" spans="2:8" x14ac:dyDescent="0.2">
      <c r="B43" s="112"/>
      <c r="C43" s="131"/>
      <c r="D43" s="112"/>
      <c r="E43" s="139"/>
      <c r="F43" s="112"/>
      <c r="G43" s="112"/>
      <c r="H43" s="139"/>
    </row>
    <row r="44" spans="2:8" ht="25.5" x14ac:dyDescent="0.2">
      <c r="B44" s="84" t="s">
        <v>284</v>
      </c>
      <c r="C44" s="140"/>
      <c r="D44" s="141"/>
      <c r="E44" s="140"/>
      <c r="F44" s="141"/>
      <c r="G44" s="141"/>
      <c r="H44" s="131"/>
    </row>
    <row r="45" spans="2:8" x14ac:dyDescent="0.2">
      <c r="B45" s="136"/>
      <c r="C45" s="131"/>
      <c r="D45" s="142"/>
      <c r="E45" s="131"/>
      <c r="F45" s="142"/>
      <c r="G45" s="142"/>
      <c r="H45" s="131"/>
    </row>
    <row r="46" spans="2:8" x14ac:dyDescent="0.2">
      <c r="B46" s="109" t="s">
        <v>285</v>
      </c>
      <c r="C46" s="131"/>
      <c r="D46" s="132"/>
      <c r="E46" s="131"/>
      <c r="F46" s="132"/>
      <c r="G46" s="132"/>
      <c r="H46" s="131"/>
    </row>
    <row r="47" spans="2:8" x14ac:dyDescent="0.2">
      <c r="B47" s="116" t="s">
        <v>286</v>
      </c>
      <c r="C47" s="131">
        <f t="shared" ref="C47:H47" si="8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 x14ac:dyDescent="0.2">
      <c r="B48" s="135" t="s">
        <v>287</v>
      </c>
      <c r="C48" s="131"/>
      <c r="D48" s="132"/>
      <c r="E48" s="131">
        <f t="shared" ref="E48:E65" si="9">C48+D48</f>
        <v>0</v>
      </c>
      <c r="F48" s="132"/>
      <c r="G48" s="132"/>
      <c r="H48" s="131">
        <f t="shared" ref="H48:H65" si="10">G48-C48</f>
        <v>0</v>
      </c>
    </row>
    <row r="49" spans="2:8" ht="25.5" x14ac:dyDescent="0.2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 x14ac:dyDescent="0.2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 x14ac:dyDescent="0.2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x14ac:dyDescent="0.2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 x14ac:dyDescent="0.2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 x14ac:dyDescent="0.2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 x14ac:dyDescent="0.2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x14ac:dyDescent="0.2">
      <c r="B56" s="120" t="s">
        <v>295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2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x14ac:dyDescent="0.2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x14ac:dyDescent="0.2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x14ac:dyDescent="0.2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x14ac:dyDescent="0.2">
      <c r="B61" s="120" t="s">
        <v>300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 x14ac:dyDescent="0.2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x14ac:dyDescent="0.2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 x14ac:dyDescent="0.2">
      <c r="B64" s="120" t="s">
        <v>303</v>
      </c>
      <c r="C64" s="131">
        <v>33956730</v>
      </c>
      <c r="D64" s="132">
        <v>2294840.2000000002</v>
      </c>
      <c r="E64" s="131">
        <f t="shared" si="9"/>
        <v>36251570.200000003</v>
      </c>
      <c r="F64" s="132">
        <v>19782774.199999999</v>
      </c>
      <c r="G64" s="132">
        <v>19782774.199999999</v>
      </c>
      <c r="H64" s="131">
        <f t="shared" si="10"/>
        <v>-14173955.800000001</v>
      </c>
    </row>
    <row r="65" spans="2:8" x14ac:dyDescent="0.2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x14ac:dyDescent="0.2">
      <c r="B66" s="136"/>
      <c r="C66" s="131"/>
      <c r="D66" s="142"/>
      <c r="E66" s="131"/>
      <c r="F66" s="142"/>
      <c r="G66" s="142"/>
      <c r="H66" s="131"/>
    </row>
    <row r="67" spans="2:8" ht="25.5" x14ac:dyDescent="0.2">
      <c r="B67" s="84" t="s">
        <v>305</v>
      </c>
      <c r="C67" s="137">
        <f t="shared" ref="C67:H67" si="13">C47+C56+C61+C64+C65</f>
        <v>33956730</v>
      </c>
      <c r="D67" s="137">
        <f t="shared" si="13"/>
        <v>2294840.2000000002</v>
      </c>
      <c r="E67" s="137">
        <f t="shared" si="13"/>
        <v>36251570.200000003</v>
      </c>
      <c r="F67" s="137">
        <f t="shared" si="13"/>
        <v>19782774.199999999</v>
      </c>
      <c r="G67" s="137">
        <f t="shared" si="13"/>
        <v>19782774.199999999</v>
      </c>
      <c r="H67" s="137">
        <f t="shared" si="13"/>
        <v>-14173955.800000001</v>
      </c>
    </row>
    <row r="68" spans="2:8" x14ac:dyDescent="0.2">
      <c r="B68" s="146"/>
      <c r="C68" s="131"/>
      <c r="D68" s="142"/>
      <c r="E68" s="131"/>
      <c r="F68" s="142"/>
      <c r="G68" s="142"/>
      <c r="H68" s="131"/>
    </row>
    <row r="69" spans="2:8" ht="25.5" x14ac:dyDescent="0.2">
      <c r="B69" s="84" t="s">
        <v>306</v>
      </c>
      <c r="C69" s="137">
        <f t="shared" ref="C69:H69" si="14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x14ac:dyDescent="0.2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x14ac:dyDescent="0.2">
      <c r="B71" s="146"/>
      <c r="C71" s="131"/>
      <c r="D71" s="132"/>
      <c r="E71" s="131"/>
      <c r="F71" s="132"/>
      <c r="G71" s="132"/>
      <c r="H71" s="131"/>
    </row>
    <row r="72" spans="2:8" x14ac:dyDescent="0.2">
      <c r="B72" s="84" t="s">
        <v>308</v>
      </c>
      <c r="C72" s="137">
        <f t="shared" ref="C72:H72" si="15">C42+C67+C69</f>
        <v>79815543</v>
      </c>
      <c r="D72" s="137">
        <f t="shared" si="15"/>
        <v>5732057.0500000007</v>
      </c>
      <c r="E72" s="137">
        <f t="shared" si="15"/>
        <v>85547600.050000012</v>
      </c>
      <c r="F72" s="137">
        <f t="shared" si="15"/>
        <v>44520056.899999999</v>
      </c>
      <c r="G72" s="137">
        <f t="shared" si="15"/>
        <v>44520056.899999999</v>
      </c>
      <c r="H72" s="137">
        <f t="shared" si="15"/>
        <v>-35295486.100000001</v>
      </c>
    </row>
    <row r="73" spans="2:8" x14ac:dyDescent="0.2">
      <c r="B73" s="146"/>
      <c r="C73" s="131"/>
      <c r="D73" s="132"/>
      <c r="E73" s="131"/>
      <c r="F73" s="132"/>
      <c r="G73" s="132"/>
      <c r="H73" s="131"/>
    </row>
    <row r="74" spans="2:8" x14ac:dyDescent="0.2">
      <c r="B74" s="84" t="s">
        <v>309</v>
      </c>
      <c r="C74" s="131"/>
      <c r="D74" s="132"/>
      <c r="E74" s="131"/>
      <c r="F74" s="132"/>
      <c r="G74" s="132"/>
      <c r="H74" s="131"/>
    </row>
    <row r="75" spans="2:8" ht="25.5" x14ac:dyDescent="0.2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 x14ac:dyDescent="0.2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 x14ac:dyDescent="0.2">
      <c r="B77" s="84" t="s">
        <v>312</v>
      </c>
      <c r="C77" s="137">
        <f t="shared" ref="C77:H77" si="16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 x14ac:dyDescent="0.25">
      <c r="B78" s="147"/>
      <c r="C78" s="148"/>
      <c r="D78" s="149"/>
      <c r="E78" s="148"/>
      <c r="F78" s="149"/>
      <c r="G78" s="149"/>
      <c r="H78" s="14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workbookViewId="0">
      <selection sqref="A1:XFD1048576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0"/>
    </row>
    <row r="3" spans="2:9" x14ac:dyDescent="0.2">
      <c r="B3" s="71" t="s">
        <v>313</v>
      </c>
      <c r="C3" s="72"/>
      <c r="D3" s="72"/>
      <c r="E3" s="72"/>
      <c r="F3" s="72"/>
      <c r="G3" s="72"/>
      <c r="H3" s="72"/>
      <c r="I3" s="151"/>
    </row>
    <row r="4" spans="2:9" x14ac:dyDescent="0.2">
      <c r="B4" s="71" t="s">
        <v>314</v>
      </c>
      <c r="C4" s="72"/>
      <c r="D4" s="72"/>
      <c r="E4" s="72"/>
      <c r="F4" s="72"/>
      <c r="G4" s="72"/>
      <c r="H4" s="72"/>
      <c r="I4" s="151"/>
    </row>
    <row r="5" spans="2:9" x14ac:dyDescent="0.2">
      <c r="B5" s="71" t="s">
        <v>125</v>
      </c>
      <c r="C5" s="72"/>
      <c r="D5" s="72"/>
      <c r="E5" s="72"/>
      <c r="F5" s="72"/>
      <c r="G5" s="72"/>
      <c r="H5" s="72"/>
      <c r="I5" s="151"/>
    </row>
    <row r="6" spans="2:9" ht="13.5" thickBot="1" x14ac:dyDescent="0.25">
      <c r="B6" s="74" t="s">
        <v>3</v>
      </c>
      <c r="C6" s="75"/>
      <c r="D6" s="75"/>
      <c r="E6" s="75"/>
      <c r="F6" s="75"/>
      <c r="G6" s="75"/>
      <c r="H6" s="75"/>
      <c r="I6" s="152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26" t="s">
        <v>316</v>
      </c>
    </row>
    <row r="8" spans="2:9" ht="15" customHeight="1" thickBot="1" x14ac:dyDescent="0.25">
      <c r="B8" s="71"/>
      <c r="C8" s="73"/>
      <c r="D8" s="74"/>
      <c r="E8" s="75"/>
      <c r="F8" s="75"/>
      <c r="G8" s="75"/>
      <c r="H8" s="76"/>
      <c r="I8" s="128"/>
    </row>
    <row r="9" spans="2:9" ht="26.25" thickBot="1" x14ac:dyDescent="0.25">
      <c r="B9" s="74"/>
      <c r="C9" s="76"/>
      <c r="D9" s="153" t="s">
        <v>206</v>
      </c>
      <c r="E9" s="8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x14ac:dyDescent="0.2">
      <c r="B10" s="154" t="s">
        <v>319</v>
      </c>
      <c r="C10" s="155"/>
      <c r="D10" s="156">
        <f t="shared" ref="D10:I10" si="0">D11+D19+D29+D39+D49+D59+D72+D76+D63</f>
        <v>45858813</v>
      </c>
      <c r="E10" s="156">
        <f t="shared" si="0"/>
        <v>4844699.8499999996</v>
      </c>
      <c r="F10" s="156">
        <f t="shared" si="0"/>
        <v>50703512.850000001</v>
      </c>
      <c r="G10" s="156">
        <f t="shared" si="0"/>
        <v>20270541.129999999</v>
      </c>
      <c r="H10" s="156">
        <f t="shared" si="0"/>
        <v>20120955.129999999</v>
      </c>
      <c r="I10" s="156">
        <f t="shared" si="0"/>
        <v>30432971.719999999</v>
      </c>
    </row>
    <row r="11" spans="2:9" x14ac:dyDescent="0.2">
      <c r="B11" s="157" t="s">
        <v>320</v>
      </c>
      <c r="C11" s="158"/>
      <c r="D11" s="139">
        <f t="shared" ref="D11:I11" si="1">SUM(D12:D18)</f>
        <v>32606952</v>
      </c>
      <c r="E11" s="139">
        <f t="shared" si="1"/>
        <v>2688318.1</v>
      </c>
      <c r="F11" s="139">
        <f t="shared" si="1"/>
        <v>35295270.100000001</v>
      </c>
      <c r="G11" s="139">
        <f t="shared" si="1"/>
        <v>14710038.050000001</v>
      </c>
      <c r="H11" s="139">
        <f t="shared" si="1"/>
        <v>14710038.050000001</v>
      </c>
      <c r="I11" s="139">
        <f t="shared" si="1"/>
        <v>20585232.049999997</v>
      </c>
    </row>
    <row r="12" spans="2:9" x14ac:dyDescent="0.2">
      <c r="B12" s="159" t="s">
        <v>321</v>
      </c>
      <c r="C12" s="160"/>
      <c r="D12" s="139">
        <v>22353883</v>
      </c>
      <c r="E12" s="131">
        <v>130310.61</v>
      </c>
      <c r="F12" s="131">
        <f>D12+E12</f>
        <v>22484193.609999999</v>
      </c>
      <c r="G12" s="131">
        <v>10100602.66</v>
      </c>
      <c r="H12" s="131">
        <v>10100602.66</v>
      </c>
      <c r="I12" s="131">
        <f>F12-G12</f>
        <v>12383590.949999999</v>
      </c>
    </row>
    <row r="13" spans="2:9" x14ac:dyDescent="0.2">
      <c r="B13" s="159" t="s">
        <v>322</v>
      </c>
      <c r="C13" s="160"/>
      <c r="D13" s="139"/>
      <c r="E13" s="131"/>
      <c r="F13" s="131">
        <f t="shared" ref="F13:F18" si="2">D13+E13</f>
        <v>0</v>
      </c>
      <c r="G13" s="131"/>
      <c r="H13" s="131"/>
      <c r="I13" s="131">
        <f t="shared" ref="I13:I18" si="3">F13-G13</f>
        <v>0</v>
      </c>
    </row>
    <row r="14" spans="2:9" x14ac:dyDescent="0.2">
      <c r="B14" s="159" t="s">
        <v>323</v>
      </c>
      <c r="C14" s="160"/>
      <c r="D14" s="139">
        <v>3952953.01</v>
      </c>
      <c r="E14" s="131">
        <v>1349499.44</v>
      </c>
      <c r="F14" s="131">
        <f t="shared" si="2"/>
        <v>5302452.4499999993</v>
      </c>
      <c r="G14" s="131">
        <v>1217628.0900000001</v>
      </c>
      <c r="H14" s="131">
        <v>1217628.0900000001</v>
      </c>
      <c r="I14" s="131">
        <f t="shared" si="3"/>
        <v>4084824.3599999994</v>
      </c>
    </row>
    <row r="15" spans="2:9" x14ac:dyDescent="0.2">
      <c r="B15" s="159" t="s">
        <v>324</v>
      </c>
      <c r="C15" s="160"/>
      <c r="D15" s="139">
        <v>4828017.99</v>
      </c>
      <c r="E15" s="131">
        <v>254259.01</v>
      </c>
      <c r="F15" s="131">
        <f t="shared" si="2"/>
        <v>5082277</v>
      </c>
      <c r="G15" s="131">
        <v>2437558.2599999998</v>
      </c>
      <c r="H15" s="131">
        <v>2437558.2599999998</v>
      </c>
      <c r="I15" s="131">
        <f t="shared" si="3"/>
        <v>2644718.7400000002</v>
      </c>
    </row>
    <row r="16" spans="2:9" x14ac:dyDescent="0.2">
      <c r="B16" s="159" t="s">
        <v>325</v>
      </c>
      <c r="C16" s="160"/>
      <c r="D16" s="139">
        <v>1472098</v>
      </c>
      <c r="E16" s="131">
        <v>954249.04</v>
      </c>
      <c r="F16" s="131">
        <f t="shared" si="2"/>
        <v>2426347.04</v>
      </c>
      <c r="G16" s="131">
        <v>954249.04</v>
      </c>
      <c r="H16" s="131">
        <v>954249.04</v>
      </c>
      <c r="I16" s="131">
        <f t="shared" si="3"/>
        <v>1472098</v>
      </c>
    </row>
    <row r="17" spans="2:9" x14ac:dyDescent="0.2">
      <c r="B17" s="159" t="s">
        <v>326</v>
      </c>
      <c r="C17" s="160"/>
      <c r="D17" s="139">
        <v>0</v>
      </c>
      <c r="E17" s="131">
        <v>0</v>
      </c>
      <c r="F17" s="131">
        <f t="shared" si="2"/>
        <v>0</v>
      </c>
      <c r="G17" s="131">
        <v>0</v>
      </c>
      <c r="H17" s="131">
        <v>0</v>
      </c>
      <c r="I17" s="131">
        <f t="shared" si="3"/>
        <v>0</v>
      </c>
    </row>
    <row r="18" spans="2:9" x14ac:dyDescent="0.2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x14ac:dyDescent="0.2">
      <c r="B19" s="157" t="s">
        <v>328</v>
      </c>
      <c r="C19" s="158"/>
      <c r="D19" s="139">
        <f t="shared" ref="D19:I19" si="4">SUM(D20:D28)</f>
        <v>1665399</v>
      </c>
      <c r="E19" s="139">
        <f t="shared" si="4"/>
        <v>775682.00000000012</v>
      </c>
      <c r="F19" s="139">
        <f t="shared" si="4"/>
        <v>2441081</v>
      </c>
      <c r="G19" s="139">
        <f t="shared" si="4"/>
        <v>1093626.8600000001</v>
      </c>
      <c r="H19" s="139">
        <f t="shared" si="4"/>
        <v>1093626.8600000001</v>
      </c>
      <c r="I19" s="139">
        <f t="shared" si="4"/>
        <v>1347454.14</v>
      </c>
    </row>
    <row r="20" spans="2:9" x14ac:dyDescent="0.2">
      <c r="B20" s="159" t="s">
        <v>329</v>
      </c>
      <c r="C20" s="160"/>
      <c r="D20" s="139">
        <v>567275</v>
      </c>
      <c r="E20" s="131">
        <v>135308.79</v>
      </c>
      <c r="F20" s="139">
        <f t="shared" ref="F20:F28" si="5">D20+E20</f>
        <v>702583.79</v>
      </c>
      <c r="G20" s="131">
        <v>67262.25</v>
      </c>
      <c r="H20" s="131">
        <v>67262.25</v>
      </c>
      <c r="I20" s="131">
        <f>F20-G20</f>
        <v>635321.54</v>
      </c>
    </row>
    <row r="21" spans="2:9" x14ac:dyDescent="0.2">
      <c r="B21" s="159" t="s">
        <v>330</v>
      </c>
      <c r="C21" s="160"/>
      <c r="D21" s="139">
        <v>56525</v>
      </c>
      <c r="E21" s="131">
        <v>144737.29</v>
      </c>
      <c r="F21" s="139">
        <f t="shared" si="5"/>
        <v>201262.29</v>
      </c>
      <c r="G21" s="131">
        <v>159139.56</v>
      </c>
      <c r="H21" s="131">
        <v>159139.56</v>
      </c>
      <c r="I21" s="131">
        <f t="shared" ref="I21:I83" si="6">F21-G21</f>
        <v>42122.73000000001</v>
      </c>
    </row>
    <row r="22" spans="2:9" x14ac:dyDescent="0.2">
      <c r="B22" s="159" t="s">
        <v>331</v>
      </c>
      <c r="C22" s="160"/>
      <c r="D22" s="139">
        <v>0</v>
      </c>
      <c r="E22" s="131">
        <v>0</v>
      </c>
      <c r="F22" s="139">
        <f t="shared" si="5"/>
        <v>0</v>
      </c>
      <c r="G22" s="131">
        <v>0</v>
      </c>
      <c r="H22" s="131">
        <v>0</v>
      </c>
      <c r="I22" s="131">
        <f t="shared" si="6"/>
        <v>0</v>
      </c>
    </row>
    <row r="23" spans="2:9" x14ac:dyDescent="0.2">
      <c r="B23" s="159" t="s">
        <v>332</v>
      </c>
      <c r="C23" s="160"/>
      <c r="D23" s="139">
        <v>99483</v>
      </c>
      <c r="E23" s="131">
        <v>280396.98</v>
      </c>
      <c r="F23" s="139">
        <f t="shared" si="5"/>
        <v>379879.98</v>
      </c>
      <c r="G23" s="131">
        <v>300634.52</v>
      </c>
      <c r="H23" s="131">
        <v>300634.52</v>
      </c>
      <c r="I23" s="131">
        <f t="shared" si="6"/>
        <v>79245.459999999963</v>
      </c>
    </row>
    <row r="24" spans="2:9" x14ac:dyDescent="0.2">
      <c r="B24" s="159" t="s">
        <v>333</v>
      </c>
      <c r="C24" s="160"/>
      <c r="D24" s="139">
        <v>60148</v>
      </c>
      <c r="E24" s="131">
        <v>11471.62</v>
      </c>
      <c r="F24" s="139">
        <f t="shared" si="5"/>
        <v>71619.62</v>
      </c>
      <c r="G24" s="131">
        <v>5376.8</v>
      </c>
      <c r="H24" s="131">
        <v>5376.8</v>
      </c>
      <c r="I24" s="131">
        <f t="shared" si="6"/>
        <v>66242.819999999992</v>
      </c>
    </row>
    <row r="25" spans="2:9" x14ac:dyDescent="0.2">
      <c r="B25" s="159" t="s">
        <v>334</v>
      </c>
      <c r="C25" s="160"/>
      <c r="D25" s="139">
        <v>652325</v>
      </c>
      <c r="E25" s="131">
        <v>7167</v>
      </c>
      <c r="F25" s="139">
        <f t="shared" si="5"/>
        <v>659492</v>
      </c>
      <c r="G25" s="131">
        <v>253441.83</v>
      </c>
      <c r="H25" s="131">
        <v>253441.83</v>
      </c>
      <c r="I25" s="131">
        <f t="shared" si="6"/>
        <v>406050.17000000004</v>
      </c>
    </row>
    <row r="26" spans="2:9" x14ac:dyDescent="0.2">
      <c r="B26" s="159" t="s">
        <v>335</v>
      </c>
      <c r="C26" s="160"/>
      <c r="D26" s="139">
        <v>148421</v>
      </c>
      <c r="E26" s="131">
        <v>157758.76999999999</v>
      </c>
      <c r="F26" s="139">
        <f t="shared" si="5"/>
        <v>306179.77</v>
      </c>
      <c r="G26" s="131">
        <v>245179.77</v>
      </c>
      <c r="H26" s="131">
        <v>245179.77</v>
      </c>
      <c r="I26" s="131">
        <f t="shared" si="6"/>
        <v>61000.000000000029</v>
      </c>
    </row>
    <row r="27" spans="2:9" x14ac:dyDescent="0.2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x14ac:dyDescent="0.2">
      <c r="B28" s="159" t="s">
        <v>337</v>
      </c>
      <c r="C28" s="160"/>
      <c r="D28" s="139">
        <v>81222</v>
      </c>
      <c r="E28" s="131">
        <v>38841.550000000003</v>
      </c>
      <c r="F28" s="139">
        <f t="shared" si="5"/>
        <v>120063.55</v>
      </c>
      <c r="G28" s="131">
        <v>62592.13</v>
      </c>
      <c r="H28" s="131">
        <v>62592.13</v>
      </c>
      <c r="I28" s="131">
        <f t="shared" si="6"/>
        <v>57471.420000000006</v>
      </c>
    </row>
    <row r="29" spans="2:9" x14ac:dyDescent="0.2">
      <c r="B29" s="157" t="s">
        <v>338</v>
      </c>
      <c r="C29" s="158"/>
      <c r="D29" s="139">
        <f t="shared" ref="D29:I29" si="7">SUM(D30:D38)</f>
        <v>11203462</v>
      </c>
      <c r="E29" s="139">
        <f t="shared" si="7"/>
        <v>1308625.5</v>
      </c>
      <c r="F29" s="139">
        <f t="shared" si="7"/>
        <v>12512087.5</v>
      </c>
      <c r="G29" s="139">
        <f t="shared" si="7"/>
        <v>4180731.25</v>
      </c>
      <c r="H29" s="139">
        <f t="shared" si="7"/>
        <v>4031145.25</v>
      </c>
      <c r="I29" s="139">
        <f t="shared" si="7"/>
        <v>8331356.2500000009</v>
      </c>
    </row>
    <row r="30" spans="2:9" x14ac:dyDescent="0.2">
      <c r="B30" s="159" t="s">
        <v>339</v>
      </c>
      <c r="C30" s="160"/>
      <c r="D30" s="139">
        <v>1886713</v>
      </c>
      <c r="E30" s="131">
        <v>274187</v>
      </c>
      <c r="F30" s="139">
        <f t="shared" ref="F30:F38" si="8">D30+E30</f>
        <v>2160900</v>
      </c>
      <c r="G30" s="131">
        <v>725837.34</v>
      </c>
      <c r="H30" s="131">
        <v>725837.34</v>
      </c>
      <c r="I30" s="131">
        <f t="shared" si="6"/>
        <v>1435062.6600000001</v>
      </c>
    </row>
    <row r="31" spans="2:9" x14ac:dyDescent="0.2">
      <c r="B31" s="159" t="s">
        <v>340</v>
      </c>
      <c r="C31" s="160"/>
      <c r="D31" s="139">
        <v>967381</v>
      </c>
      <c r="E31" s="131">
        <v>-413213.33</v>
      </c>
      <c r="F31" s="139">
        <f t="shared" si="8"/>
        <v>554167.66999999993</v>
      </c>
      <c r="G31" s="131">
        <v>249525.95</v>
      </c>
      <c r="H31" s="131">
        <v>249525.95</v>
      </c>
      <c r="I31" s="131">
        <f t="shared" si="6"/>
        <v>304641.71999999991</v>
      </c>
    </row>
    <row r="32" spans="2:9" x14ac:dyDescent="0.2">
      <c r="B32" s="159" t="s">
        <v>341</v>
      </c>
      <c r="C32" s="160"/>
      <c r="D32" s="139">
        <v>2336319</v>
      </c>
      <c r="E32" s="131">
        <v>-114235.83</v>
      </c>
      <c r="F32" s="139">
        <f t="shared" si="8"/>
        <v>2222083.17</v>
      </c>
      <c r="G32" s="131">
        <v>740055.68</v>
      </c>
      <c r="H32" s="131">
        <v>740055.68</v>
      </c>
      <c r="I32" s="131">
        <f t="shared" si="6"/>
        <v>1482027.4899999998</v>
      </c>
    </row>
    <row r="33" spans="2:9" x14ac:dyDescent="0.2">
      <c r="B33" s="159" t="s">
        <v>342</v>
      </c>
      <c r="C33" s="160"/>
      <c r="D33" s="139">
        <v>381640</v>
      </c>
      <c r="E33" s="131">
        <v>100050.26</v>
      </c>
      <c r="F33" s="139">
        <f t="shared" si="8"/>
        <v>481690.26</v>
      </c>
      <c r="G33" s="131">
        <v>296667.14</v>
      </c>
      <c r="H33" s="131">
        <v>296667.14</v>
      </c>
      <c r="I33" s="131">
        <f t="shared" si="6"/>
        <v>185023.12</v>
      </c>
    </row>
    <row r="34" spans="2:9" x14ac:dyDescent="0.2">
      <c r="B34" s="159" t="s">
        <v>343</v>
      </c>
      <c r="C34" s="160"/>
      <c r="D34" s="139">
        <v>2646512</v>
      </c>
      <c r="E34" s="131">
        <v>386676.77</v>
      </c>
      <c r="F34" s="139">
        <f t="shared" si="8"/>
        <v>3033188.77</v>
      </c>
      <c r="G34" s="131">
        <v>664723.43999999994</v>
      </c>
      <c r="H34" s="131">
        <v>664723.43999999994</v>
      </c>
      <c r="I34" s="131">
        <f t="shared" si="6"/>
        <v>2368465.33</v>
      </c>
    </row>
    <row r="35" spans="2:9" x14ac:dyDescent="0.2">
      <c r="B35" s="159" t="s">
        <v>344</v>
      </c>
      <c r="C35" s="160"/>
      <c r="D35" s="139">
        <v>15000</v>
      </c>
      <c r="E35" s="131">
        <v>136082.09</v>
      </c>
      <c r="F35" s="139">
        <f t="shared" si="8"/>
        <v>151082.09</v>
      </c>
      <c r="G35" s="131">
        <v>74751.899999999994</v>
      </c>
      <c r="H35" s="131">
        <v>74751.899999999994</v>
      </c>
      <c r="I35" s="131">
        <f t="shared" si="6"/>
        <v>76330.19</v>
      </c>
    </row>
    <row r="36" spans="2:9" x14ac:dyDescent="0.2">
      <c r="B36" s="159" t="s">
        <v>345</v>
      </c>
      <c r="C36" s="160"/>
      <c r="D36" s="139">
        <v>50000</v>
      </c>
      <c r="E36" s="131">
        <v>170037.05</v>
      </c>
      <c r="F36" s="139">
        <f t="shared" si="8"/>
        <v>220037.05</v>
      </c>
      <c r="G36" s="131">
        <v>110987.55</v>
      </c>
      <c r="H36" s="131">
        <v>110987.55</v>
      </c>
      <c r="I36" s="131">
        <f t="shared" si="6"/>
        <v>109049.49999999999</v>
      </c>
    </row>
    <row r="37" spans="2:9" x14ac:dyDescent="0.2">
      <c r="B37" s="159" t="s">
        <v>346</v>
      </c>
      <c r="C37" s="160"/>
      <c r="D37" s="139">
        <v>249225</v>
      </c>
      <c r="E37" s="131">
        <v>287931.15000000002</v>
      </c>
      <c r="F37" s="139">
        <f t="shared" si="8"/>
        <v>537156.15</v>
      </c>
      <c r="G37" s="131">
        <v>356056.29</v>
      </c>
      <c r="H37" s="131">
        <v>356056.29</v>
      </c>
      <c r="I37" s="131">
        <f t="shared" si="6"/>
        <v>181099.86000000004</v>
      </c>
    </row>
    <row r="38" spans="2:9" x14ac:dyDescent="0.2">
      <c r="B38" s="159" t="s">
        <v>347</v>
      </c>
      <c r="C38" s="160"/>
      <c r="D38" s="139">
        <v>2670672</v>
      </c>
      <c r="E38" s="131">
        <v>481110.34</v>
      </c>
      <c r="F38" s="139">
        <f t="shared" si="8"/>
        <v>3151782.34</v>
      </c>
      <c r="G38" s="131">
        <v>962125.96</v>
      </c>
      <c r="H38" s="131">
        <v>812539.96</v>
      </c>
      <c r="I38" s="131">
        <f t="shared" si="6"/>
        <v>2189656.38</v>
      </c>
    </row>
    <row r="39" spans="2:9" ht="25.5" customHeight="1" x14ac:dyDescent="0.2">
      <c r="B39" s="161" t="s">
        <v>348</v>
      </c>
      <c r="C39" s="162"/>
      <c r="D39" s="139">
        <f t="shared" ref="D39:I39" si="9">SUM(D40:D48)</f>
        <v>383000</v>
      </c>
      <c r="E39" s="139">
        <f t="shared" si="9"/>
        <v>72062.240000000005</v>
      </c>
      <c r="F39" s="139">
        <f>SUM(F40:F48)</f>
        <v>455062.24</v>
      </c>
      <c r="G39" s="139">
        <f t="shared" si="9"/>
        <v>286144.96999999997</v>
      </c>
      <c r="H39" s="139">
        <f t="shared" si="9"/>
        <v>286144.96999999997</v>
      </c>
      <c r="I39" s="139">
        <f t="shared" si="9"/>
        <v>168917.27000000002</v>
      </c>
    </row>
    <row r="40" spans="2:9" x14ac:dyDescent="0.2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x14ac:dyDescent="0.2">
      <c r="B41" s="159" t="s">
        <v>350</v>
      </c>
      <c r="C41" s="160"/>
      <c r="D41" s="139"/>
      <c r="E41" s="131"/>
      <c r="F41" s="139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2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x14ac:dyDescent="0.2">
      <c r="B43" s="159" t="s">
        <v>352</v>
      </c>
      <c r="C43" s="160"/>
      <c r="D43" s="139">
        <v>383000</v>
      </c>
      <c r="E43" s="131">
        <v>72062.240000000005</v>
      </c>
      <c r="F43" s="139">
        <f t="shared" si="10"/>
        <v>455062.24</v>
      </c>
      <c r="G43" s="131">
        <v>286144.96999999997</v>
      </c>
      <c r="H43" s="131">
        <v>286144.96999999997</v>
      </c>
      <c r="I43" s="131">
        <f t="shared" si="6"/>
        <v>168917.27000000002</v>
      </c>
    </row>
    <row r="44" spans="2:9" x14ac:dyDescent="0.2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x14ac:dyDescent="0.2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x14ac:dyDescent="0.2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x14ac:dyDescent="0.2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x14ac:dyDescent="0.2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x14ac:dyDescent="0.2">
      <c r="B49" s="161" t="s">
        <v>358</v>
      </c>
      <c r="C49" s="162"/>
      <c r="D49" s="139">
        <f t="shared" ref="D49:I49" si="11">SUM(D50:D58)</f>
        <v>0</v>
      </c>
      <c r="E49" s="139">
        <f t="shared" si="11"/>
        <v>12.01</v>
      </c>
      <c r="F49" s="139">
        <f t="shared" si="11"/>
        <v>12.01</v>
      </c>
      <c r="G49" s="139">
        <f t="shared" si="11"/>
        <v>0</v>
      </c>
      <c r="H49" s="139">
        <f t="shared" si="11"/>
        <v>0</v>
      </c>
      <c r="I49" s="139">
        <f t="shared" si="11"/>
        <v>12.01</v>
      </c>
    </row>
    <row r="50" spans="2:9" x14ac:dyDescent="0.2">
      <c r="B50" s="159" t="s">
        <v>359</v>
      </c>
      <c r="C50" s="160"/>
      <c r="D50" s="139">
        <v>0</v>
      </c>
      <c r="E50" s="131">
        <v>0.99</v>
      </c>
      <c r="F50" s="139">
        <f t="shared" si="10"/>
        <v>0.99</v>
      </c>
      <c r="G50" s="131">
        <v>0</v>
      </c>
      <c r="H50" s="131">
        <v>0</v>
      </c>
      <c r="I50" s="131">
        <f t="shared" si="6"/>
        <v>0.99</v>
      </c>
    </row>
    <row r="51" spans="2:9" x14ac:dyDescent="0.2">
      <c r="B51" s="159" t="s">
        <v>360</v>
      </c>
      <c r="C51" s="160"/>
      <c r="D51" s="139">
        <v>0</v>
      </c>
      <c r="E51" s="131">
        <v>0.01</v>
      </c>
      <c r="F51" s="139">
        <f t="shared" si="10"/>
        <v>0.01</v>
      </c>
      <c r="G51" s="131">
        <v>0</v>
      </c>
      <c r="H51" s="131">
        <v>0</v>
      </c>
      <c r="I51" s="131">
        <f t="shared" si="6"/>
        <v>0.01</v>
      </c>
    </row>
    <row r="52" spans="2:9" x14ac:dyDescent="0.2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x14ac:dyDescent="0.2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x14ac:dyDescent="0.2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x14ac:dyDescent="0.2">
      <c r="B55" s="159" t="s">
        <v>364</v>
      </c>
      <c r="C55" s="160"/>
      <c r="D55" s="139">
        <v>0</v>
      </c>
      <c r="E55" s="131">
        <v>11.01</v>
      </c>
      <c r="F55" s="139">
        <f t="shared" si="10"/>
        <v>11.01</v>
      </c>
      <c r="G55" s="131">
        <v>0</v>
      </c>
      <c r="H55" s="131">
        <v>0</v>
      </c>
      <c r="I55" s="131">
        <f t="shared" si="6"/>
        <v>11.01</v>
      </c>
    </row>
    <row r="56" spans="2:9" x14ac:dyDescent="0.2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x14ac:dyDescent="0.2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x14ac:dyDescent="0.2">
      <c r="B58" s="159" t="s">
        <v>367</v>
      </c>
      <c r="C58" s="160"/>
      <c r="D58" s="139">
        <v>0</v>
      </c>
      <c r="E58" s="131">
        <v>0</v>
      </c>
      <c r="F58" s="139">
        <f t="shared" si="10"/>
        <v>0</v>
      </c>
      <c r="G58" s="131">
        <v>0</v>
      </c>
      <c r="H58" s="131">
        <v>0</v>
      </c>
      <c r="I58" s="131">
        <f t="shared" si="6"/>
        <v>0</v>
      </c>
    </row>
    <row r="59" spans="2:9" x14ac:dyDescent="0.2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x14ac:dyDescent="0.2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x14ac:dyDescent="0.2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x14ac:dyDescent="0.2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x14ac:dyDescent="0.2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x14ac:dyDescent="0.2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x14ac:dyDescent="0.2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x14ac:dyDescent="0.2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x14ac:dyDescent="0.2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x14ac:dyDescent="0.2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x14ac:dyDescent="0.2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x14ac:dyDescent="0.2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x14ac:dyDescent="0.2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x14ac:dyDescent="0.2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x14ac:dyDescent="0.2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x14ac:dyDescent="0.2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x14ac:dyDescent="0.2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x14ac:dyDescent="0.2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x14ac:dyDescent="0.2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x14ac:dyDescent="0.2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x14ac:dyDescent="0.2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x14ac:dyDescent="0.2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x14ac:dyDescent="0.2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x14ac:dyDescent="0.2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x14ac:dyDescent="0.2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x14ac:dyDescent="0.2">
      <c r="B84" s="163"/>
      <c r="C84" s="164"/>
      <c r="D84" s="165"/>
      <c r="E84" s="144"/>
      <c r="F84" s="144"/>
      <c r="G84" s="144"/>
      <c r="H84" s="144"/>
      <c r="I84" s="144"/>
    </row>
    <row r="85" spans="2:9" x14ac:dyDescent="0.2">
      <c r="B85" s="166" t="s">
        <v>393</v>
      </c>
      <c r="C85" s="167"/>
      <c r="D85" s="168">
        <f t="shared" ref="D85:I85" si="12">D86+D104+D94+D114+D124+D134+D138+D147+D151</f>
        <v>33956730</v>
      </c>
      <c r="E85" s="168">
        <f>E86+E104+E94+E114+E124+E134+E138+E147+E151</f>
        <v>2319493.17</v>
      </c>
      <c r="F85" s="168">
        <f t="shared" si="12"/>
        <v>36276223.170000002</v>
      </c>
      <c r="G85" s="168">
        <f>G86+G104+G94+G114+G124+G134+G138+G147+G151</f>
        <v>16137256.35</v>
      </c>
      <c r="H85" s="168">
        <f>H86+H104+H94+H114+H124+H134+H138+H147+H151</f>
        <v>14820036.380000001</v>
      </c>
      <c r="I85" s="168">
        <f t="shared" si="12"/>
        <v>20138966.820000004</v>
      </c>
    </row>
    <row r="86" spans="2:9" x14ac:dyDescent="0.2">
      <c r="B86" s="157" t="s">
        <v>320</v>
      </c>
      <c r="C86" s="158"/>
      <c r="D86" s="139">
        <f>SUM(D87:D93)</f>
        <v>28925259</v>
      </c>
      <c r="E86" s="139">
        <f>SUM(E87:E93)</f>
        <v>3071509.03</v>
      </c>
      <c r="F86" s="139">
        <f>SUM(F87:F93)</f>
        <v>31996768.030000001</v>
      </c>
      <c r="G86" s="139">
        <f>SUM(G87:G93)</f>
        <v>14264160.879999999</v>
      </c>
      <c r="H86" s="139">
        <f>SUM(H87:H93)</f>
        <v>12946940.91</v>
      </c>
      <c r="I86" s="131">
        <f t="shared" ref="I86:I149" si="13">F86-G86</f>
        <v>17732607.150000002</v>
      </c>
    </row>
    <row r="87" spans="2:9" x14ac:dyDescent="0.2">
      <c r="B87" s="159" t="s">
        <v>321</v>
      </c>
      <c r="C87" s="160"/>
      <c r="D87" s="139">
        <v>19949108</v>
      </c>
      <c r="E87" s="131">
        <v>1175714.8</v>
      </c>
      <c r="F87" s="139">
        <f t="shared" ref="F87:F103" si="14">D87+E87</f>
        <v>21124822.800000001</v>
      </c>
      <c r="G87" s="131">
        <v>10732382.35</v>
      </c>
      <c r="H87" s="131">
        <v>10732382.35</v>
      </c>
      <c r="I87" s="131">
        <f t="shared" si="13"/>
        <v>10392440.450000001</v>
      </c>
    </row>
    <row r="88" spans="2:9" x14ac:dyDescent="0.2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x14ac:dyDescent="0.2">
      <c r="B89" s="159" t="s">
        <v>323</v>
      </c>
      <c r="C89" s="160"/>
      <c r="D89" s="139">
        <v>2535686</v>
      </c>
      <c r="E89" s="131">
        <v>1288269.1599999999</v>
      </c>
      <c r="F89" s="139">
        <f t="shared" si="14"/>
        <v>3823955.16</v>
      </c>
      <c r="G89" s="131">
        <v>5709.91</v>
      </c>
      <c r="H89" s="131">
        <v>5709.91</v>
      </c>
      <c r="I89" s="131">
        <f t="shared" si="13"/>
        <v>3818245.25</v>
      </c>
    </row>
    <row r="90" spans="2:9" x14ac:dyDescent="0.2">
      <c r="B90" s="159" t="s">
        <v>324</v>
      </c>
      <c r="C90" s="160"/>
      <c r="D90" s="139">
        <v>4968367</v>
      </c>
      <c r="E90" s="131">
        <v>76854.05</v>
      </c>
      <c r="F90" s="139">
        <f t="shared" si="14"/>
        <v>5045221.05</v>
      </c>
      <c r="G90" s="131">
        <v>2587312.36</v>
      </c>
      <c r="H90" s="131">
        <v>1270092.3899999999</v>
      </c>
      <c r="I90" s="131">
        <f t="shared" si="13"/>
        <v>2457908.69</v>
      </c>
    </row>
    <row r="91" spans="2:9" x14ac:dyDescent="0.2">
      <c r="B91" s="159" t="s">
        <v>325</v>
      </c>
      <c r="C91" s="160"/>
      <c r="D91" s="139">
        <v>1472098</v>
      </c>
      <c r="E91" s="131">
        <v>530671.02</v>
      </c>
      <c r="F91" s="139">
        <f t="shared" si="14"/>
        <v>2002769.02</v>
      </c>
      <c r="G91" s="131">
        <v>938756.26</v>
      </c>
      <c r="H91" s="131">
        <v>938756.26</v>
      </c>
      <c r="I91" s="131">
        <f t="shared" si="13"/>
        <v>1064012.76</v>
      </c>
    </row>
    <row r="92" spans="2:9" x14ac:dyDescent="0.2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x14ac:dyDescent="0.2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x14ac:dyDescent="0.2">
      <c r="B94" s="157" t="s">
        <v>328</v>
      </c>
      <c r="C94" s="158"/>
      <c r="D94" s="139">
        <f>SUM(D95:D103)</f>
        <v>2166668</v>
      </c>
      <c r="E94" s="139">
        <f>SUM(E95:E103)</f>
        <v>-892957.03</v>
      </c>
      <c r="F94" s="139">
        <f>SUM(F95:F103)</f>
        <v>1273710.97</v>
      </c>
      <c r="G94" s="139">
        <f>SUM(G95:G103)</f>
        <v>387233.74000000005</v>
      </c>
      <c r="H94" s="139">
        <f>SUM(H95:H103)</f>
        <v>387233.74000000005</v>
      </c>
      <c r="I94" s="131">
        <f t="shared" si="13"/>
        <v>886477.23</v>
      </c>
    </row>
    <row r="95" spans="2:9" x14ac:dyDescent="0.2">
      <c r="B95" s="159" t="s">
        <v>329</v>
      </c>
      <c r="C95" s="160"/>
      <c r="D95" s="139">
        <v>719431</v>
      </c>
      <c r="E95" s="131">
        <v>-444778.03</v>
      </c>
      <c r="F95" s="139">
        <f t="shared" si="14"/>
        <v>274652.96999999997</v>
      </c>
      <c r="G95" s="131">
        <v>149681.10999999999</v>
      </c>
      <c r="H95" s="131">
        <v>149681.10999999999</v>
      </c>
      <c r="I95" s="131">
        <f t="shared" si="13"/>
        <v>124971.85999999999</v>
      </c>
    </row>
    <row r="96" spans="2:9" x14ac:dyDescent="0.2">
      <c r="B96" s="159" t="s">
        <v>330</v>
      </c>
      <c r="C96" s="160"/>
      <c r="D96" s="139">
        <v>207758</v>
      </c>
      <c r="E96" s="131">
        <v>0</v>
      </c>
      <c r="F96" s="139">
        <f t="shared" si="14"/>
        <v>207758</v>
      </c>
      <c r="G96" s="131">
        <v>79453.34</v>
      </c>
      <c r="H96" s="131">
        <v>79453.34</v>
      </c>
      <c r="I96" s="131">
        <f t="shared" si="13"/>
        <v>128304.66</v>
      </c>
    </row>
    <row r="97" spans="2:9" x14ac:dyDescent="0.2">
      <c r="B97" s="159" t="s">
        <v>331</v>
      </c>
      <c r="C97" s="160"/>
      <c r="D97" s="139">
        <v>3500</v>
      </c>
      <c r="E97" s="131">
        <v>0</v>
      </c>
      <c r="F97" s="139">
        <f t="shared" si="14"/>
        <v>3500</v>
      </c>
      <c r="G97" s="131">
        <v>0</v>
      </c>
      <c r="H97" s="131">
        <v>0</v>
      </c>
      <c r="I97" s="131">
        <f t="shared" si="13"/>
        <v>3500</v>
      </c>
    </row>
    <row r="98" spans="2:9" x14ac:dyDescent="0.2">
      <c r="B98" s="159" t="s">
        <v>332</v>
      </c>
      <c r="C98" s="160"/>
      <c r="D98" s="139">
        <v>222500</v>
      </c>
      <c r="E98" s="131">
        <v>-117000</v>
      </c>
      <c r="F98" s="139">
        <f t="shared" si="14"/>
        <v>105500</v>
      </c>
      <c r="G98" s="131">
        <v>19745.57</v>
      </c>
      <c r="H98" s="131">
        <v>19745.57</v>
      </c>
      <c r="I98" s="131">
        <f t="shared" si="13"/>
        <v>85754.43</v>
      </c>
    </row>
    <row r="99" spans="2:9" x14ac:dyDescent="0.2">
      <c r="B99" s="159" t="s">
        <v>333</v>
      </c>
      <c r="C99" s="160"/>
      <c r="D99" s="139">
        <v>491079</v>
      </c>
      <c r="E99" s="131">
        <v>-159279</v>
      </c>
      <c r="F99" s="139">
        <f t="shared" si="14"/>
        <v>331800</v>
      </c>
      <c r="G99" s="131">
        <v>22389.31</v>
      </c>
      <c r="H99" s="131">
        <v>22389.31</v>
      </c>
      <c r="I99" s="131">
        <f t="shared" si="13"/>
        <v>309410.69</v>
      </c>
    </row>
    <row r="100" spans="2:9" x14ac:dyDescent="0.2">
      <c r="B100" s="159" t="s">
        <v>334</v>
      </c>
      <c r="C100" s="160"/>
      <c r="D100" s="139">
        <v>8000</v>
      </c>
      <c r="E100" s="131">
        <v>0</v>
      </c>
      <c r="F100" s="139">
        <f t="shared" si="14"/>
        <v>8000</v>
      </c>
      <c r="G100" s="131">
        <v>2956.99</v>
      </c>
      <c r="H100" s="131">
        <v>2956.99</v>
      </c>
      <c r="I100" s="131">
        <f t="shared" si="13"/>
        <v>5043.01</v>
      </c>
    </row>
    <row r="101" spans="2:9" x14ac:dyDescent="0.2">
      <c r="B101" s="159" t="s">
        <v>335</v>
      </c>
      <c r="C101" s="160"/>
      <c r="D101" s="139">
        <v>214000</v>
      </c>
      <c r="E101" s="131">
        <v>-113000</v>
      </c>
      <c r="F101" s="139">
        <f t="shared" si="14"/>
        <v>101000</v>
      </c>
      <c r="G101" s="131">
        <v>39452.400000000001</v>
      </c>
      <c r="H101" s="131">
        <v>39452.400000000001</v>
      </c>
      <c r="I101" s="131">
        <f t="shared" si="13"/>
        <v>61547.6</v>
      </c>
    </row>
    <row r="102" spans="2:9" x14ac:dyDescent="0.2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x14ac:dyDescent="0.2">
      <c r="B103" s="159" t="s">
        <v>337</v>
      </c>
      <c r="C103" s="160"/>
      <c r="D103" s="139">
        <v>300400</v>
      </c>
      <c r="E103" s="131">
        <v>-58900</v>
      </c>
      <c r="F103" s="139">
        <f t="shared" si="14"/>
        <v>241500</v>
      </c>
      <c r="G103" s="131">
        <v>73555.02</v>
      </c>
      <c r="H103" s="131">
        <v>73555.02</v>
      </c>
      <c r="I103" s="131">
        <f t="shared" si="13"/>
        <v>167944.97999999998</v>
      </c>
    </row>
    <row r="104" spans="2:9" x14ac:dyDescent="0.2">
      <c r="B104" s="157" t="s">
        <v>338</v>
      </c>
      <c r="C104" s="158"/>
      <c r="D104" s="139">
        <f>SUM(D105:D113)</f>
        <v>2864803</v>
      </c>
      <c r="E104" s="139">
        <f>SUM(E105:E113)</f>
        <v>116941.16999999995</v>
      </c>
      <c r="F104" s="139">
        <f>SUM(F105:F113)</f>
        <v>2981744.17</v>
      </c>
      <c r="G104" s="139">
        <f>SUM(G105:G113)</f>
        <v>1485861.73</v>
      </c>
      <c r="H104" s="139">
        <f>SUM(H105:H113)</f>
        <v>1485861.73</v>
      </c>
      <c r="I104" s="131">
        <f t="shared" si="13"/>
        <v>1495882.44</v>
      </c>
    </row>
    <row r="105" spans="2:9" x14ac:dyDescent="0.2">
      <c r="B105" s="159" t="s">
        <v>339</v>
      </c>
      <c r="C105" s="160"/>
      <c r="D105" s="139">
        <v>7000</v>
      </c>
      <c r="E105" s="131">
        <v>60212</v>
      </c>
      <c r="F105" s="131">
        <f>D105+E105</f>
        <v>67212</v>
      </c>
      <c r="G105" s="131">
        <v>505.46</v>
      </c>
      <c r="H105" s="131">
        <v>505.46</v>
      </c>
      <c r="I105" s="131">
        <f t="shared" si="13"/>
        <v>66706.539999999994</v>
      </c>
    </row>
    <row r="106" spans="2:9" x14ac:dyDescent="0.2">
      <c r="B106" s="159" t="s">
        <v>340</v>
      </c>
      <c r="C106" s="160"/>
      <c r="D106" s="139">
        <v>467917</v>
      </c>
      <c r="E106" s="131">
        <v>123694</v>
      </c>
      <c r="F106" s="131">
        <f t="shared" ref="F106:F113" si="15">D106+E106</f>
        <v>591611</v>
      </c>
      <c r="G106" s="131">
        <v>312598.09999999998</v>
      </c>
      <c r="H106" s="131">
        <v>312598.09999999998</v>
      </c>
      <c r="I106" s="131">
        <f t="shared" si="13"/>
        <v>279012.90000000002</v>
      </c>
    </row>
    <row r="107" spans="2:9" x14ac:dyDescent="0.2">
      <c r="B107" s="159" t="s">
        <v>341</v>
      </c>
      <c r="C107" s="160"/>
      <c r="D107" s="139">
        <v>501646</v>
      </c>
      <c r="E107" s="131">
        <v>405445</v>
      </c>
      <c r="F107" s="131">
        <f t="shared" si="15"/>
        <v>907091</v>
      </c>
      <c r="G107" s="131">
        <v>363375.49</v>
      </c>
      <c r="H107" s="131">
        <v>363375.49</v>
      </c>
      <c r="I107" s="131">
        <f t="shared" si="13"/>
        <v>543715.51</v>
      </c>
    </row>
    <row r="108" spans="2:9" x14ac:dyDescent="0.2">
      <c r="B108" s="159" t="s">
        <v>342</v>
      </c>
      <c r="C108" s="160"/>
      <c r="D108" s="139">
        <v>90476</v>
      </c>
      <c r="E108" s="131">
        <v>9834.2000000000007</v>
      </c>
      <c r="F108" s="131">
        <f t="shared" si="15"/>
        <v>100310.2</v>
      </c>
      <c r="G108" s="131">
        <v>23108</v>
      </c>
      <c r="H108" s="131">
        <v>23108</v>
      </c>
      <c r="I108" s="131">
        <f t="shared" si="13"/>
        <v>77202.2</v>
      </c>
    </row>
    <row r="109" spans="2:9" x14ac:dyDescent="0.2">
      <c r="B109" s="159" t="s">
        <v>343</v>
      </c>
      <c r="C109" s="160"/>
      <c r="D109" s="139">
        <v>412964</v>
      </c>
      <c r="E109" s="131">
        <v>-109700</v>
      </c>
      <c r="F109" s="131">
        <f t="shared" si="15"/>
        <v>303264</v>
      </c>
      <c r="G109" s="131">
        <v>239648.1</v>
      </c>
      <c r="H109" s="131">
        <v>239648.1</v>
      </c>
      <c r="I109" s="131">
        <f t="shared" si="13"/>
        <v>63615.899999999994</v>
      </c>
    </row>
    <row r="110" spans="2:9" x14ac:dyDescent="0.2">
      <c r="B110" s="159" t="s">
        <v>344</v>
      </c>
      <c r="C110" s="160"/>
      <c r="D110" s="139">
        <v>141000</v>
      </c>
      <c r="E110" s="131">
        <v>13800</v>
      </c>
      <c r="F110" s="131">
        <f t="shared" si="15"/>
        <v>154800</v>
      </c>
      <c r="G110" s="131">
        <v>153859.56</v>
      </c>
      <c r="H110" s="131">
        <v>153859.56</v>
      </c>
      <c r="I110" s="131">
        <f t="shared" si="13"/>
        <v>940.44000000000233</v>
      </c>
    </row>
    <row r="111" spans="2:9" x14ac:dyDescent="0.2">
      <c r="B111" s="159" t="s">
        <v>345</v>
      </c>
      <c r="C111" s="160"/>
      <c r="D111" s="139">
        <v>488000</v>
      </c>
      <c r="E111" s="131">
        <v>-188000</v>
      </c>
      <c r="F111" s="131">
        <f t="shared" si="15"/>
        <v>300000</v>
      </c>
      <c r="G111" s="131">
        <v>96390.67</v>
      </c>
      <c r="H111" s="131">
        <v>96390.67</v>
      </c>
      <c r="I111" s="131">
        <f t="shared" si="13"/>
        <v>203609.33000000002</v>
      </c>
    </row>
    <row r="112" spans="2:9" x14ac:dyDescent="0.2">
      <c r="B112" s="159" t="s">
        <v>346</v>
      </c>
      <c r="C112" s="160"/>
      <c r="D112" s="139">
        <v>434800</v>
      </c>
      <c r="E112" s="131">
        <v>-149636.03</v>
      </c>
      <c r="F112" s="131">
        <f t="shared" si="15"/>
        <v>285163.96999999997</v>
      </c>
      <c r="G112" s="131">
        <v>262100.35</v>
      </c>
      <c r="H112" s="131">
        <v>262100.35</v>
      </c>
      <c r="I112" s="131">
        <f t="shared" si="13"/>
        <v>23063.619999999966</v>
      </c>
    </row>
    <row r="113" spans="2:9" x14ac:dyDescent="0.2">
      <c r="B113" s="159" t="s">
        <v>347</v>
      </c>
      <c r="C113" s="160"/>
      <c r="D113" s="139">
        <v>321000</v>
      </c>
      <c r="E113" s="131">
        <v>-48708</v>
      </c>
      <c r="F113" s="131">
        <f t="shared" si="15"/>
        <v>272292</v>
      </c>
      <c r="G113" s="131">
        <v>34276</v>
      </c>
      <c r="H113" s="131">
        <v>34276</v>
      </c>
      <c r="I113" s="131">
        <f t="shared" si="13"/>
        <v>238016</v>
      </c>
    </row>
    <row r="114" spans="2:9" ht="25.5" customHeight="1" x14ac:dyDescent="0.2">
      <c r="B114" s="161" t="s">
        <v>348</v>
      </c>
      <c r="C114" s="162"/>
      <c r="D114" s="139">
        <f>SUM(D115:D123)</f>
        <v>0</v>
      </c>
      <c r="E114" s="139">
        <f>SUM(E115:E123)</f>
        <v>24000</v>
      </c>
      <c r="F114" s="139">
        <f>SUM(F115:F123)</f>
        <v>24000</v>
      </c>
      <c r="G114" s="139">
        <f>SUM(G115:G123)</f>
        <v>0</v>
      </c>
      <c r="H114" s="139">
        <f>SUM(H115:H123)</f>
        <v>0</v>
      </c>
      <c r="I114" s="131">
        <f t="shared" si="13"/>
        <v>24000</v>
      </c>
    </row>
    <row r="115" spans="2:9" x14ac:dyDescent="0.2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2">
      <c r="B116" s="159" t="s">
        <v>350</v>
      </c>
      <c r="C116" s="160"/>
      <c r="D116" s="139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2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2">
      <c r="B118" s="159" t="s">
        <v>352</v>
      </c>
      <c r="C118" s="160"/>
      <c r="D118" s="139">
        <v>0</v>
      </c>
      <c r="E118" s="131">
        <v>24000</v>
      </c>
      <c r="F118" s="131">
        <f t="shared" si="16"/>
        <v>24000</v>
      </c>
      <c r="G118" s="131">
        <v>0</v>
      </c>
      <c r="H118" s="131">
        <v>0</v>
      </c>
      <c r="I118" s="131">
        <f t="shared" si="13"/>
        <v>24000</v>
      </c>
    </row>
    <row r="119" spans="2:9" x14ac:dyDescent="0.2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2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2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2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x14ac:dyDescent="0.2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2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x14ac:dyDescent="0.2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x14ac:dyDescent="0.2">
      <c r="B126" s="159" t="s">
        <v>360</v>
      </c>
      <c r="C126" s="160"/>
      <c r="D126" s="139"/>
      <c r="E126" s="131"/>
      <c r="F126" s="131">
        <f t="shared" ref="F126:F133" si="17">D126+E126</f>
        <v>0</v>
      </c>
      <c r="G126" s="131"/>
      <c r="H126" s="131"/>
      <c r="I126" s="131">
        <f t="shared" si="13"/>
        <v>0</v>
      </c>
    </row>
    <row r="127" spans="2:9" x14ac:dyDescent="0.2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x14ac:dyDescent="0.2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2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2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x14ac:dyDescent="0.2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2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2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2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x14ac:dyDescent="0.2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2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2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2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x14ac:dyDescent="0.2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2">
      <c r="B140" s="159" t="s">
        <v>374</v>
      </c>
      <c r="C140" s="160"/>
      <c r="D140" s="139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2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2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2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2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2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2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2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x14ac:dyDescent="0.2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2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2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2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x14ac:dyDescent="0.2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2">
      <c r="B153" s="159" t="s">
        <v>387</v>
      </c>
      <c r="C153" s="160"/>
      <c r="D153" s="139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2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2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2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2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2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2">
      <c r="B159" s="157"/>
      <c r="C159" s="158"/>
      <c r="D159" s="139"/>
      <c r="E159" s="131"/>
      <c r="F159" s="131"/>
      <c r="G159" s="131"/>
      <c r="H159" s="131"/>
      <c r="I159" s="131"/>
    </row>
    <row r="160" spans="2:9" x14ac:dyDescent="0.2">
      <c r="B160" s="169" t="s">
        <v>394</v>
      </c>
      <c r="C160" s="170"/>
      <c r="D160" s="156">
        <f t="shared" ref="D160:I160" si="21">D10+D85</f>
        <v>79815543</v>
      </c>
      <c r="E160" s="156">
        <f t="shared" si="21"/>
        <v>7164193.0199999996</v>
      </c>
      <c r="F160" s="156">
        <f t="shared" si="21"/>
        <v>86979736.020000011</v>
      </c>
      <c r="G160" s="156">
        <f t="shared" si="21"/>
        <v>36407797.479999997</v>
      </c>
      <c r="H160" s="156">
        <f t="shared" si="21"/>
        <v>34940991.509999998</v>
      </c>
      <c r="I160" s="156">
        <f t="shared" si="21"/>
        <v>50571938.540000007</v>
      </c>
    </row>
    <row r="161" spans="2:9" ht="13.5" thickBot="1" x14ac:dyDescent="0.25">
      <c r="B161" s="171"/>
      <c r="C161" s="172"/>
      <c r="D161" s="173"/>
      <c r="E161" s="148"/>
      <c r="F161" s="148"/>
      <c r="G161" s="148"/>
      <c r="H161" s="148"/>
      <c r="I161" s="14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2"/>
  <sheetViews>
    <sheetView workbookViewId="0">
      <selection sqref="A1:XFD104857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4" t="s">
        <v>0</v>
      </c>
      <c r="C2" s="175"/>
      <c r="D2" s="175"/>
      <c r="E2" s="175"/>
      <c r="F2" s="175"/>
      <c r="G2" s="175"/>
      <c r="H2" s="176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0" t="s">
        <v>4</v>
      </c>
      <c r="C7" s="177" t="s">
        <v>315</v>
      </c>
      <c r="D7" s="178"/>
      <c r="E7" s="178"/>
      <c r="F7" s="178"/>
      <c r="G7" s="179"/>
      <c r="H7" s="80" t="s">
        <v>316</v>
      </c>
    </row>
    <row r="8" spans="2:8" ht="26.25" thickBot="1" x14ac:dyDescent="0.25">
      <c r="B8" s="83"/>
      <c r="C8" s="82" t="s">
        <v>206</v>
      </c>
      <c r="D8" s="82" t="s">
        <v>248</v>
      </c>
      <c r="E8" s="82" t="s">
        <v>249</v>
      </c>
      <c r="F8" s="82" t="s">
        <v>204</v>
      </c>
      <c r="G8" s="82" t="s">
        <v>223</v>
      </c>
      <c r="H8" s="83"/>
    </row>
    <row r="9" spans="2:8" x14ac:dyDescent="0.2">
      <c r="B9" s="180" t="s">
        <v>396</v>
      </c>
      <c r="C9" s="181">
        <f t="shared" ref="C9:H9" si="0">SUM(C10:C29)</f>
        <v>45858813</v>
      </c>
      <c r="D9" s="181">
        <f t="shared" si="0"/>
        <v>4844699.8500000006</v>
      </c>
      <c r="E9" s="181">
        <f t="shared" si="0"/>
        <v>50703512.850000001</v>
      </c>
      <c r="F9" s="181">
        <f t="shared" si="0"/>
        <v>20270541.130000003</v>
      </c>
      <c r="G9" s="181">
        <f t="shared" si="0"/>
        <v>20120955.129999999</v>
      </c>
      <c r="H9" s="181">
        <f t="shared" si="0"/>
        <v>30432971.720000006</v>
      </c>
    </row>
    <row r="10" spans="2:8" ht="12.75" customHeight="1" x14ac:dyDescent="0.2">
      <c r="B10" s="182" t="s">
        <v>397</v>
      </c>
      <c r="C10" s="183">
        <v>45558105</v>
      </c>
      <c r="D10" s="183">
        <v>-13498550.369999999</v>
      </c>
      <c r="E10" s="183">
        <f t="shared" ref="E10:E29" si="1">C10+D10</f>
        <v>32059554.630000003</v>
      </c>
      <c r="F10" s="183">
        <v>2402061.5</v>
      </c>
      <c r="G10" s="183">
        <v>2384934.54</v>
      </c>
      <c r="H10" s="131">
        <f t="shared" ref="H10:H29" si="2">E10-F10</f>
        <v>29657493.130000003</v>
      </c>
    </row>
    <row r="11" spans="2:8" x14ac:dyDescent="0.2">
      <c r="B11" s="182" t="s">
        <v>398</v>
      </c>
      <c r="C11" s="18">
        <v>0</v>
      </c>
      <c r="D11" s="18">
        <v>1116516.93</v>
      </c>
      <c r="E11" s="18">
        <f t="shared" si="1"/>
        <v>1116516.93</v>
      </c>
      <c r="F11" s="18">
        <v>1116286.93</v>
      </c>
      <c r="G11" s="18">
        <v>1107409.06</v>
      </c>
      <c r="H11" s="131">
        <f t="shared" si="2"/>
        <v>230</v>
      </c>
    </row>
    <row r="12" spans="2:8" x14ac:dyDescent="0.2">
      <c r="B12" s="182" t="s">
        <v>399</v>
      </c>
      <c r="C12" s="18">
        <v>0</v>
      </c>
      <c r="D12" s="18">
        <v>212049.1</v>
      </c>
      <c r="E12" s="18">
        <f t="shared" si="1"/>
        <v>212049.1</v>
      </c>
      <c r="F12" s="18">
        <v>212049.1</v>
      </c>
      <c r="G12" s="18">
        <v>210061.25</v>
      </c>
      <c r="H12" s="131">
        <f t="shared" si="2"/>
        <v>0</v>
      </c>
    </row>
    <row r="13" spans="2:8" x14ac:dyDescent="0.2">
      <c r="B13" s="182" t="s">
        <v>400</v>
      </c>
      <c r="C13" s="18">
        <v>0</v>
      </c>
      <c r="D13" s="18">
        <v>794167.04</v>
      </c>
      <c r="E13" s="18">
        <f t="shared" si="1"/>
        <v>794167.04</v>
      </c>
      <c r="F13" s="18">
        <v>695167.04</v>
      </c>
      <c r="G13" s="18">
        <v>688504.2</v>
      </c>
      <c r="H13" s="131">
        <f t="shared" si="2"/>
        <v>99000</v>
      </c>
    </row>
    <row r="14" spans="2:8" x14ac:dyDescent="0.2">
      <c r="B14" s="182" t="s">
        <v>401</v>
      </c>
      <c r="C14" s="18">
        <v>0</v>
      </c>
      <c r="D14" s="18">
        <v>5054029.6900000004</v>
      </c>
      <c r="E14" s="18">
        <f t="shared" si="1"/>
        <v>5054029.6900000004</v>
      </c>
      <c r="F14" s="18">
        <v>4588367.88</v>
      </c>
      <c r="G14" s="18">
        <v>4571842.71</v>
      </c>
      <c r="H14" s="131">
        <f t="shared" si="2"/>
        <v>465661.81000000052</v>
      </c>
    </row>
    <row r="15" spans="2:8" x14ac:dyDescent="0.2">
      <c r="B15" s="182" t="s">
        <v>402</v>
      </c>
      <c r="C15" s="18">
        <v>0</v>
      </c>
      <c r="D15" s="18">
        <v>147684.70000000001</v>
      </c>
      <c r="E15" s="18">
        <f t="shared" si="1"/>
        <v>147684.70000000001</v>
      </c>
      <c r="F15" s="18">
        <v>147684.70000000001</v>
      </c>
      <c r="G15" s="18">
        <v>146230.14000000001</v>
      </c>
      <c r="H15" s="131">
        <f t="shared" si="2"/>
        <v>0</v>
      </c>
    </row>
    <row r="16" spans="2:8" x14ac:dyDescent="0.2">
      <c r="B16" s="182" t="s">
        <v>403</v>
      </c>
      <c r="C16" s="18">
        <v>0</v>
      </c>
      <c r="D16" s="18">
        <v>979792.65</v>
      </c>
      <c r="E16" s="18">
        <f t="shared" si="1"/>
        <v>979792.65</v>
      </c>
      <c r="F16" s="18">
        <v>979792.65</v>
      </c>
      <c r="G16" s="18">
        <v>971776.69</v>
      </c>
      <c r="H16" s="131">
        <f t="shared" si="2"/>
        <v>0</v>
      </c>
    </row>
    <row r="17" spans="2:8" x14ac:dyDescent="0.2">
      <c r="B17" s="182" t="s">
        <v>404</v>
      </c>
      <c r="C17" s="18">
        <v>0</v>
      </c>
      <c r="D17" s="18">
        <v>1150964.74</v>
      </c>
      <c r="E17" s="18">
        <f t="shared" si="1"/>
        <v>1150964.74</v>
      </c>
      <c r="F17" s="18">
        <v>1150964.74</v>
      </c>
      <c r="G17" s="18">
        <v>1140286.8600000001</v>
      </c>
      <c r="H17" s="131">
        <f t="shared" si="2"/>
        <v>0</v>
      </c>
    </row>
    <row r="18" spans="2:8" x14ac:dyDescent="0.2">
      <c r="B18" s="184" t="s">
        <v>405</v>
      </c>
      <c r="C18" s="18">
        <v>0</v>
      </c>
      <c r="D18" s="18">
        <v>1346996.67</v>
      </c>
      <c r="E18" s="18">
        <f t="shared" si="1"/>
        <v>1346996.67</v>
      </c>
      <c r="F18" s="18">
        <v>1346996.67</v>
      </c>
      <c r="G18" s="18">
        <v>1334460.77</v>
      </c>
      <c r="H18" s="18">
        <f t="shared" si="2"/>
        <v>0</v>
      </c>
    </row>
    <row r="19" spans="2:8" ht="25.5" x14ac:dyDescent="0.2">
      <c r="B19" s="184" t="s">
        <v>406</v>
      </c>
      <c r="C19" s="18">
        <v>0</v>
      </c>
      <c r="D19" s="18">
        <v>1149065.19</v>
      </c>
      <c r="E19" s="18">
        <f t="shared" si="1"/>
        <v>1149065.19</v>
      </c>
      <c r="F19" s="18">
        <v>1149065.19</v>
      </c>
      <c r="G19" s="18">
        <v>1137731.77</v>
      </c>
      <c r="H19" s="18">
        <f t="shared" si="2"/>
        <v>0</v>
      </c>
    </row>
    <row r="20" spans="2:8" x14ac:dyDescent="0.2">
      <c r="B20" s="184" t="s">
        <v>407</v>
      </c>
      <c r="C20" s="18">
        <v>300708</v>
      </c>
      <c r="D20" s="18">
        <v>1760463.61</v>
      </c>
      <c r="E20" s="18">
        <f t="shared" si="1"/>
        <v>2061171.61</v>
      </c>
      <c r="F20" s="18">
        <v>1929469.48</v>
      </c>
      <c r="G20" s="18">
        <v>1913551.59</v>
      </c>
      <c r="H20" s="18">
        <f t="shared" si="2"/>
        <v>131702.13000000012</v>
      </c>
    </row>
    <row r="21" spans="2:8" x14ac:dyDescent="0.2">
      <c r="B21" s="184" t="s">
        <v>408</v>
      </c>
      <c r="C21" s="18">
        <v>0</v>
      </c>
      <c r="D21" s="18">
        <v>444848.15</v>
      </c>
      <c r="E21" s="18">
        <f t="shared" si="1"/>
        <v>444848.15</v>
      </c>
      <c r="F21" s="18">
        <v>444848.15</v>
      </c>
      <c r="G21" s="18">
        <v>440472.05</v>
      </c>
      <c r="H21" s="18">
        <f t="shared" si="2"/>
        <v>0</v>
      </c>
    </row>
    <row r="22" spans="2:8" x14ac:dyDescent="0.2">
      <c r="B22" s="184" t="s">
        <v>409</v>
      </c>
      <c r="C22" s="18">
        <v>0</v>
      </c>
      <c r="D22" s="18">
        <v>1170788.6399999999</v>
      </c>
      <c r="E22" s="18">
        <f t="shared" si="1"/>
        <v>1170788.6399999999</v>
      </c>
      <c r="F22" s="18">
        <v>1170787.1299999999</v>
      </c>
      <c r="G22" s="18">
        <v>1159348.8700000001</v>
      </c>
      <c r="H22" s="18">
        <f t="shared" si="2"/>
        <v>1.5100000000093132</v>
      </c>
    </row>
    <row r="23" spans="2:8" x14ac:dyDescent="0.2">
      <c r="B23" s="184" t="s">
        <v>410</v>
      </c>
      <c r="C23" s="18">
        <v>0</v>
      </c>
      <c r="D23" s="18">
        <v>0</v>
      </c>
      <c r="E23" s="18">
        <f t="shared" si="1"/>
        <v>0</v>
      </c>
      <c r="F23" s="18">
        <v>0</v>
      </c>
      <c r="G23" s="18">
        <v>0</v>
      </c>
      <c r="H23" s="18">
        <f t="shared" si="2"/>
        <v>0</v>
      </c>
    </row>
    <row r="24" spans="2:8" x14ac:dyDescent="0.2">
      <c r="B24" s="184" t="s">
        <v>411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</row>
    <row r="25" spans="2:8" x14ac:dyDescent="0.2">
      <c r="B25" s="184" t="s">
        <v>412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</row>
    <row r="26" spans="2:8" x14ac:dyDescent="0.2">
      <c r="B26" s="184" t="s">
        <v>413</v>
      </c>
      <c r="C26" s="18">
        <v>0</v>
      </c>
      <c r="D26" s="18">
        <v>321138.52</v>
      </c>
      <c r="E26" s="18">
        <f t="shared" si="1"/>
        <v>321138.52</v>
      </c>
      <c r="F26" s="18">
        <v>321138.52</v>
      </c>
      <c r="G26" s="18">
        <v>317624.7</v>
      </c>
      <c r="H26" s="18">
        <f t="shared" si="2"/>
        <v>0</v>
      </c>
    </row>
    <row r="27" spans="2:8" x14ac:dyDescent="0.2">
      <c r="B27" s="184" t="s">
        <v>414</v>
      </c>
      <c r="C27" s="18">
        <v>0</v>
      </c>
      <c r="D27" s="18">
        <v>1327658.6200000001</v>
      </c>
      <c r="E27" s="18">
        <f t="shared" si="1"/>
        <v>1327658.6200000001</v>
      </c>
      <c r="F27" s="18">
        <v>1327658.6200000001</v>
      </c>
      <c r="G27" s="18">
        <v>1313491.8799999999</v>
      </c>
      <c r="H27" s="18">
        <f t="shared" si="2"/>
        <v>0</v>
      </c>
    </row>
    <row r="28" spans="2:8" x14ac:dyDescent="0.2">
      <c r="B28" s="184" t="s">
        <v>415</v>
      </c>
      <c r="C28" s="18">
        <v>0</v>
      </c>
      <c r="D28" s="18">
        <v>1035580.35</v>
      </c>
      <c r="E28" s="18">
        <f t="shared" si="1"/>
        <v>1035580.35</v>
      </c>
      <c r="F28" s="18">
        <v>1035559.87</v>
      </c>
      <c r="G28" s="18">
        <v>1030585.09</v>
      </c>
      <c r="H28" s="18">
        <f t="shared" si="2"/>
        <v>20.479999999981374</v>
      </c>
    </row>
    <row r="29" spans="2:8" x14ac:dyDescent="0.2">
      <c r="B29" s="184" t="s">
        <v>416</v>
      </c>
      <c r="C29" s="18">
        <v>0</v>
      </c>
      <c r="D29" s="18">
        <v>331505.62</v>
      </c>
      <c r="E29" s="18">
        <f t="shared" si="1"/>
        <v>331505.62</v>
      </c>
      <c r="F29" s="18">
        <v>252642.96</v>
      </c>
      <c r="G29" s="18">
        <v>252642.96</v>
      </c>
      <c r="H29" s="18">
        <f t="shared" si="2"/>
        <v>78862.66</v>
      </c>
    </row>
    <row r="30" spans="2:8" s="185" customFormat="1" x14ac:dyDescent="0.2">
      <c r="B30" s="186" t="s">
        <v>417</v>
      </c>
      <c r="C30" s="187">
        <f t="shared" ref="C30:H30" si="3">SUM(C31:C50)</f>
        <v>33956730</v>
      </c>
      <c r="D30" s="187">
        <f t="shared" si="3"/>
        <v>2319493.1700000004</v>
      </c>
      <c r="E30" s="187">
        <f t="shared" si="3"/>
        <v>36276223.170000009</v>
      </c>
      <c r="F30" s="187">
        <f t="shared" si="3"/>
        <v>16137256.35</v>
      </c>
      <c r="G30" s="187">
        <f t="shared" si="3"/>
        <v>14820036.380000005</v>
      </c>
      <c r="H30" s="187">
        <f t="shared" si="3"/>
        <v>20138966.820000004</v>
      </c>
    </row>
    <row r="31" spans="2:8" x14ac:dyDescent="0.2">
      <c r="B31" s="182" t="s">
        <v>397</v>
      </c>
      <c r="C31" s="183">
        <v>33956730</v>
      </c>
      <c r="D31" s="183">
        <v>-12235655.76</v>
      </c>
      <c r="E31" s="183">
        <f t="shared" ref="E31:E50" si="4">C31+D31</f>
        <v>21721074.240000002</v>
      </c>
      <c r="F31" s="183">
        <v>1876508.98</v>
      </c>
      <c r="G31" s="183">
        <v>1720070.16</v>
      </c>
      <c r="H31" s="131">
        <f t="shared" ref="H31:H50" si="5">E31-F31</f>
        <v>19844565.260000002</v>
      </c>
    </row>
    <row r="32" spans="2:8" x14ac:dyDescent="0.2">
      <c r="B32" s="182" t="s">
        <v>398</v>
      </c>
      <c r="C32" s="183">
        <v>0</v>
      </c>
      <c r="D32" s="183">
        <v>1035871.47</v>
      </c>
      <c r="E32" s="183">
        <f t="shared" si="4"/>
        <v>1035871.47</v>
      </c>
      <c r="F32" s="183">
        <v>1035871.47</v>
      </c>
      <c r="G32" s="183">
        <v>954991.89</v>
      </c>
      <c r="H32" s="131">
        <f t="shared" si="5"/>
        <v>0</v>
      </c>
    </row>
    <row r="33" spans="2:8" x14ac:dyDescent="0.2">
      <c r="B33" s="182" t="s">
        <v>399</v>
      </c>
      <c r="C33" s="183">
        <v>0</v>
      </c>
      <c r="D33" s="183">
        <v>200383.37</v>
      </c>
      <c r="E33" s="183">
        <f t="shared" si="4"/>
        <v>200383.37</v>
      </c>
      <c r="F33" s="183">
        <v>200383.37</v>
      </c>
      <c r="G33" s="183">
        <v>181909.08</v>
      </c>
      <c r="H33" s="131">
        <f t="shared" si="5"/>
        <v>0</v>
      </c>
    </row>
    <row r="34" spans="2:8" x14ac:dyDescent="0.2">
      <c r="B34" s="182" t="s">
        <v>400</v>
      </c>
      <c r="C34" s="183">
        <v>0</v>
      </c>
      <c r="D34" s="183">
        <v>655155.85</v>
      </c>
      <c r="E34" s="183">
        <f t="shared" si="4"/>
        <v>655155.85</v>
      </c>
      <c r="F34" s="183">
        <v>655155.85</v>
      </c>
      <c r="G34" s="183">
        <v>595521.11</v>
      </c>
      <c r="H34" s="131">
        <f t="shared" si="5"/>
        <v>0</v>
      </c>
    </row>
    <row r="35" spans="2:8" x14ac:dyDescent="0.2">
      <c r="B35" s="182" t="s">
        <v>401</v>
      </c>
      <c r="C35" s="18">
        <v>0</v>
      </c>
      <c r="D35" s="18">
        <v>2315651.89</v>
      </c>
      <c r="E35" s="18">
        <f t="shared" si="4"/>
        <v>2315651.89</v>
      </c>
      <c r="F35" s="18">
        <v>2241784.02</v>
      </c>
      <c r="G35" s="18">
        <v>2091913.2</v>
      </c>
      <c r="H35" s="131">
        <f t="shared" si="5"/>
        <v>73867.870000000112</v>
      </c>
    </row>
    <row r="36" spans="2:8" x14ac:dyDescent="0.2">
      <c r="B36" s="182" t="s">
        <v>402</v>
      </c>
      <c r="C36" s="18">
        <v>0</v>
      </c>
      <c r="D36" s="18">
        <v>138022.51999999999</v>
      </c>
      <c r="E36" s="18">
        <f t="shared" si="4"/>
        <v>138022.51999999999</v>
      </c>
      <c r="F36" s="18">
        <v>138022.51999999999</v>
      </c>
      <c r="G36" s="18">
        <v>125531.36</v>
      </c>
      <c r="H36" s="131">
        <f t="shared" si="5"/>
        <v>0</v>
      </c>
    </row>
    <row r="37" spans="2:8" x14ac:dyDescent="0.2">
      <c r="B37" s="182" t="s">
        <v>403</v>
      </c>
      <c r="C37" s="18">
        <v>0</v>
      </c>
      <c r="D37" s="18">
        <v>796851.22</v>
      </c>
      <c r="E37" s="18">
        <f t="shared" si="4"/>
        <v>796851.22</v>
      </c>
      <c r="F37" s="18">
        <v>796851.22</v>
      </c>
      <c r="G37" s="18">
        <v>729731.15</v>
      </c>
      <c r="H37" s="131">
        <f t="shared" si="5"/>
        <v>0</v>
      </c>
    </row>
    <row r="38" spans="2:8" x14ac:dyDescent="0.2">
      <c r="B38" s="182" t="s">
        <v>404</v>
      </c>
      <c r="C38" s="18">
        <v>0</v>
      </c>
      <c r="D38" s="18">
        <v>1036495.99</v>
      </c>
      <c r="E38" s="18">
        <f t="shared" si="4"/>
        <v>1036495.99</v>
      </c>
      <c r="F38" s="18">
        <v>1036495.99</v>
      </c>
      <c r="G38" s="18">
        <v>943147.69</v>
      </c>
      <c r="H38" s="131">
        <f t="shared" si="5"/>
        <v>0</v>
      </c>
    </row>
    <row r="39" spans="2:8" x14ac:dyDescent="0.2">
      <c r="B39" s="184" t="s">
        <v>405</v>
      </c>
      <c r="C39" s="18">
        <v>0</v>
      </c>
      <c r="D39" s="18">
        <v>1213991.6100000001</v>
      </c>
      <c r="E39" s="18">
        <f t="shared" si="4"/>
        <v>1213991.6100000001</v>
      </c>
      <c r="F39" s="18">
        <v>1213774.43</v>
      </c>
      <c r="G39" s="18">
        <v>1105307.48</v>
      </c>
      <c r="H39" s="131">
        <f t="shared" si="5"/>
        <v>217.18000000016764</v>
      </c>
    </row>
    <row r="40" spans="2:8" ht="25.5" x14ac:dyDescent="0.2">
      <c r="B40" s="184" t="s">
        <v>406</v>
      </c>
      <c r="C40" s="18">
        <v>0</v>
      </c>
      <c r="D40" s="18">
        <v>1034990.37</v>
      </c>
      <c r="E40" s="18">
        <f t="shared" si="4"/>
        <v>1034990.37</v>
      </c>
      <c r="F40" s="18">
        <v>1034990.37</v>
      </c>
      <c r="G40" s="18">
        <v>938537.71</v>
      </c>
      <c r="H40" s="131">
        <f t="shared" si="5"/>
        <v>0</v>
      </c>
    </row>
    <row r="41" spans="2:8" x14ac:dyDescent="0.2">
      <c r="B41" s="184" t="s">
        <v>407</v>
      </c>
      <c r="C41" s="18">
        <v>0</v>
      </c>
      <c r="D41" s="18">
        <v>1587332.27</v>
      </c>
      <c r="E41" s="18">
        <f t="shared" si="4"/>
        <v>1587332.27</v>
      </c>
      <c r="F41" s="18">
        <v>1587332.27</v>
      </c>
      <c r="G41" s="18">
        <v>1449043.98</v>
      </c>
      <c r="H41" s="131">
        <f t="shared" si="5"/>
        <v>0</v>
      </c>
    </row>
    <row r="42" spans="2:8" x14ac:dyDescent="0.2">
      <c r="B42" s="184" t="s">
        <v>408</v>
      </c>
      <c r="C42" s="18">
        <v>0</v>
      </c>
      <c r="D42" s="18">
        <v>400593.84</v>
      </c>
      <c r="E42" s="18">
        <f t="shared" si="4"/>
        <v>400593.84</v>
      </c>
      <c r="F42" s="18">
        <v>400593.84</v>
      </c>
      <c r="G42" s="18">
        <v>363655.95</v>
      </c>
      <c r="H42" s="131">
        <f t="shared" si="5"/>
        <v>0</v>
      </c>
    </row>
    <row r="43" spans="2:8" x14ac:dyDescent="0.2">
      <c r="B43" s="184" t="s">
        <v>409</v>
      </c>
      <c r="C43" s="18">
        <v>0</v>
      </c>
      <c r="D43" s="18">
        <v>1065221.32</v>
      </c>
      <c r="E43" s="18">
        <f t="shared" si="4"/>
        <v>1065221.32</v>
      </c>
      <c r="F43" s="18">
        <v>1065221.32</v>
      </c>
      <c r="G43" s="18">
        <v>968613.24</v>
      </c>
      <c r="H43" s="131">
        <f t="shared" si="5"/>
        <v>0</v>
      </c>
    </row>
    <row r="44" spans="2:8" x14ac:dyDescent="0.2">
      <c r="B44" s="184" t="s">
        <v>410</v>
      </c>
      <c r="C44" s="18">
        <v>0</v>
      </c>
      <c r="D44" s="18">
        <v>0</v>
      </c>
      <c r="E44" s="18">
        <f t="shared" si="4"/>
        <v>0</v>
      </c>
      <c r="F44" s="18">
        <v>0</v>
      </c>
      <c r="G44" s="18">
        <v>0</v>
      </c>
      <c r="H44" s="131">
        <f t="shared" si="5"/>
        <v>0</v>
      </c>
    </row>
    <row r="45" spans="2:8" x14ac:dyDescent="0.2">
      <c r="B45" s="184" t="s">
        <v>411</v>
      </c>
      <c r="C45" s="18">
        <v>0</v>
      </c>
      <c r="D45" s="18">
        <v>203201.34</v>
      </c>
      <c r="E45" s="18">
        <f t="shared" si="4"/>
        <v>203201.34</v>
      </c>
      <c r="F45" s="18">
        <v>203201.34</v>
      </c>
      <c r="G45" s="18">
        <v>203201.34</v>
      </c>
      <c r="H45" s="131">
        <f t="shared" si="5"/>
        <v>0</v>
      </c>
    </row>
    <row r="46" spans="2:8" x14ac:dyDescent="0.2">
      <c r="B46" s="184" t="s">
        <v>412</v>
      </c>
      <c r="C46" s="18">
        <v>0</v>
      </c>
      <c r="D46" s="18">
        <v>0</v>
      </c>
      <c r="E46" s="18">
        <f t="shared" si="4"/>
        <v>0</v>
      </c>
      <c r="F46" s="18">
        <v>0</v>
      </c>
      <c r="G46" s="18">
        <v>0</v>
      </c>
      <c r="H46" s="131">
        <f t="shared" si="5"/>
        <v>0</v>
      </c>
    </row>
    <row r="47" spans="2:8" x14ac:dyDescent="0.2">
      <c r="B47" s="184" t="s">
        <v>413</v>
      </c>
      <c r="C47" s="18">
        <v>0</v>
      </c>
      <c r="D47" s="18">
        <v>347190.4</v>
      </c>
      <c r="E47" s="18">
        <f t="shared" si="4"/>
        <v>347190.4</v>
      </c>
      <c r="F47" s="18">
        <v>347190.4</v>
      </c>
      <c r="G47" s="18">
        <v>314730.55</v>
      </c>
      <c r="H47" s="131">
        <f t="shared" si="5"/>
        <v>0</v>
      </c>
    </row>
    <row r="48" spans="2:8" x14ac:dyDescent="0.2">
      <c r="B48" s="184" t="s">
        <v>414</v>
      </c>
      <c r="C48" s="18">
        <v>0</v>
      </c>
      <c r="D48" s="18">
        <v>1334555.1000000001</v>
      </c>
      <c r="E48" s="18">
        <f t="shared" si="4"/>
        <v>1334555.1000000001</v>
      </c>
      <c r="F48" s="18">
        <v>1334555.1000000001</v>
      </c>
      <c r="G48" s="18">
        <v>1212930.5600000001</v>
      </c>
      <c r="H48" s="131">
        <f t="shared" si="5"/>
        <v>0</v>
      </c>
    </row>
    <row r="49" spans="2:8" x14ac:dyDescent="0.2">
      <c r="B49" s="184" t="s">
        <v>415</v>
      </c>
      <c r="C49" s="18">
        <v>0</v>
      </c>
      <c r="D49" s="18">
        <v>932081.81</v>
      </c>
      <c r="E49" s="18">
        <f t="shared" si="4"/>
        <v>932081.81</v>
      </c>
      <c r="F49" s="18">
        <v>932081.81</v>
      </c>
      <c r="G49" s="18">
        <v>883957.88</v>
      </c>
      <c r="H49" s="131">
        <f t="shared" si="5"/>
        <v>0</v>
      </c>
    </row>
    <row r="50" spans="2:8" x14ac:dyDescent="0.2">
      <c r="B50" s="184" t="s">
        <v>416</v>
      </c>
      <c r="C50" s="18">
        <v>0</v>
      </c>
      <c r="D50" s="18">
        <v>257558.56</v>
      </c>
      <c r="E50" s="18">
        <f t="shared" si="4"/>
        <v>257558.56</v>
      </c>
      <c r="F50" s="18">
        <v>37242.050000000003</v>
      </c>
      <c r="G50" s="18">
        <v>37242.050000000003</v>
      </c>
      <c r="H50" s="131">
        <f t="shared" si="5"/>
        <v>220316.51</v>
      </c>
    </row>
    <row r="51" spans="2:8" s="185" customFormat="1" x14ac:dyDescent="0.2">
      <c r="B51" s="184"/>
      <c r="C51" s="18"/>
      <c r="D51" s="18"/>
      <c r="E51" s="18"/>
      <c r="F51" s="18"/>
      <c r="G51" s="18"/>
      <c r="H51" s="131"/>
    </row>
    <row r="52" spans="2:8" x14ac:dyDescent="0.2">
      <c r="B52" s="180" t="s">
        <v>394</v>
      </c>
      <c r="C52" s="16">
        <f t="shared" ref="C52:H52" si="6">C9+C30</f>
        <v>79815543</v>
      </c>
      <c r="D52" s="16">
        <f t="shared" si="6"/>
        <v>7164193.0200000014</v>
      </c>
      <c r="E52" s="16">
        <f t="shared" si="6"/>
        <v>86979736.020000011</v>
      </c>
      <c r="F52" s="16">
        <f t="shared" si="6"/>
        <v>36407797.480000004</v>
      </c>
      <c r="G52" s="16">
        <f t="shared" si="6"/>
        <v>34940991.510000005</v>
      </c>
      <c r="H52" s="16">
        <f t="shared" si="6"/>
        <v>50571938.540000007</v>
      </c>
    </row>
    <row r="53" spans="2:8" ht="13.5" thickBot="1" x14ac:dyDescent="0.25">
      <c r="B53" s="188"/>
      <c r="C53" s="28"/>
      <c r="D53" s="28"/>
      <c r="E53" s="28"/>
      <c r="F53" s="28"/>
      <c r="G53" s="28"/>
      <c r="H53" s="28"/>
    </row>
    <row r="522" spans="2:8" x14ac:dyDescent="0.2">
      <c r="B522" s="189"/>
      <c r="C522" s="189"/>
      <c r="D522" s="189"/>
      <c r="E522" s="189"/>
      <c r="F522" s="189"/>
      <c r="G522" s="189"/>
      <c r="H522" s="18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sqref="A1:XFD1048576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0"/>
    </row>
    <row r="3" spans="1:7" x14ac:dyDescent="0.2">
      <c r="A3" s="71" t="s">
        <v>313</v>
      </c>
      <c r="B3" s="72"/>
      <c r="C3" s="72"/>
      <c r="D3" s="72"/>
      <c r="E3" s="72"/>
      <c r="F3" s="72"/>
      <c r="G3" s="151"/>
    </row>
    <row r="4" spans="1:7" x14ac:dyDescent="0.2">
      <c r="A4" s="71" t="s">
        <v>418</v>
      </c>
      <c r="B4" s="72"/>
      <c r="C4" s="72"/>
      <c r="D4" s="72"/>
      <c r="E4" s="72"/>
      <c r="F4" s="72"/>
      <c r="G4" s="151"/>
    </row>
    <row r="5" spans="1:7" x14ac:dyDescent="0.2">
      <c r="A5" s="71" t="s">
        <v>125</v>
      </c>
      <c r="B5" s="72"/>
      <c r="C5" s="72"/>
      <c r="D5" s="72"/>
      <c r="E5" s="72"/>
      <c r="F5" s="72"/>
      <c r="G5" s="151"/>
    </row>
    <row r="6" spans="1:7" ht="13.5" thickBot="1" x14ac:dyDescent="0.25">
      <c r="A6" s="74" t="s">
        <v>3</v>
      </c>
      <c r="B6" s="75"/>
      <c r="C6" s="75"/>
      <c r="D6" s="75"/>
      <c r="E6" s="75"/>
      <c r="F6" s="75"/>
      <c r="G6" s="152"/>
    </row>
    <row r="7" spans="1:7" ht="15.75" customHeight="1" x14ac:dyDescent="0.2">
      <c r="A7" s="3" t="s">
        <v>4</v>
      </c>
      <c r="B7" s="174" t="s">
        <v>315</v>
      </c>
      <c r="C7" s="175"/>
      <c r="D7" s="175"/>
      <c r="E7" s="175"/>
      <c r="F7" s="176"/>
      <c r="G7" s="80" t="s">
        <v>316</v>
      </c>
    </row>
    <row r="8" spans="1:7" ht="15.75" customHeight="1" thickBot="1" x14ac:dyDescent="0.25">
      <c r="A8" s="71"/>
      <c r="B8" s="9"/>
      <c r="C8" s="10"/>
      <c r="D8" s="10"/>
      <c r="E8" s="10"/>
      <c r="F8" s="11"/>
      <c r="G8" s="190"/>
    </row>
    <row r="9" spans="1:7" ht="26.25" thickBot="1" x14ac:dyDescent="0.25">
      <c r="A9" s="74"/>
      <c r="B9" s="191" t="s">
        <v>206</v>
      </c>
      <c r="C9" s="82" t="s">
        <v>317</v>
      </c>
      <c r="D9" s="82" t="s">
        <v>318</v>
      </c>
      <c r="E9" s="82" t="s">
        <v>204</v>
      </c>
      <c r="F9" s="82" t="s">
        <v>223</v>
      </c>
      <c r="G9" s="83"/>
    </row>
    <row r="10" spans="1:7" x14ac:dyDescent="0.2">
      <c r="A10" s="192"/>
      <c r="B10" s="193"/>
      <c r="C10" s="193"/>
      <c r="D10" s="193"/>
      <c r="E10" s="193"/>
      <c r="F10" s="193"/>
      <c r="G10" s="193"/>
    </row>
    <row r="11" spans="1:7" x14ac:dyDescent="0.2">
      <c r="A11" s="194" t="s">
        <v>419</v>
      </c>
      <c r="B11" s="110">
        <f t="shared" ref="B11:G11" si="0">B12+B22+B31+B42</f>
        <v>45858813</v>
      </c>
      <c r="C11" s="110">
        <f t="shared" si="0"/>
        <v>4844699.8499999996</v>
      </c>
      <c r="D11" s="110">
        <f t="shared" si="0"/>
        <v>50703512.850000001</v>
      </c>
      <c r="E11" s="110">
        <f t="shared" si="0"/>
        <v>20270541.129999999</v>
      </c>
      <c r="F11" s="110">
        <f t="shared" si="0"/>
        <v>20120955.129999999</v>
      </c>
      <c r="G11" s="110">
        <f t="shared" si="0"/>
        <v>30432971.720000003</v>
      </c>
    </row>
    <row r="12" spans="1:7" x14ac:dyDescent="0.2">
      <c r="A12" s="194" t="s">
        <v>420</v>
      </c>
      <c r="B12" s="110">
        <f>SUM(B13:B20)</f>
        <v>0</v>
      </c>
      <c r="C12" s="110">
        <f>SUM(C13:C20)</f>
        <v>0</v>
      </c>
      <c r="D12" s="110">
        <f>SUM(D13:D20)</f>
        <v>0</v>
      </c>
      <c r="E12" s="110">
        <f>SUM(E13:E20)</f>
        <v>0</v>
      </c>
      <c r="F12" s="110">
        <f>SUM(F13:F20)</f>
        <v>0</v>
      </c>
      <c r="G12" s="110">
        <f>D12-E12</f>
        <v>0</v>
      </c>
    </row>
    <row r="13" spans="1:7" x14ac:dyDescent="0.2">
      <c r="A13" s="195" t="s">
        <v>421</v>
      </c>
      <c r="B13" s="108"/>
      <c r="C13" s="108"/>
      <c r="D13" s="108">
        <f>B13+C13</f>
        <v>0</v>
      </c>
      <c r="E13" s="108"/>
      <c r="F13" s="108"/>
      <c r="G13" s="108">
        <f t="shared" ref="G13:G20" si="1">D13-E13</f>
        <v>0</v>
      </c>
    </row>
    <row r="14" spans="1:7" x14ac:dyDescent="0.2">
      <c r="A14" s="195" t="s">
        <v>422</v>
      </c>
      <c r="B14" s="108"/>
      <c r="C14" s="108"/>
      <c r="D14" s="108">
        <f t="shared" ref="D14:D20" si="2">B14+C14</f>
        <v>0</v>
      </c>
      <c r="E14" s="108"/>
      <c r="F14" s="108"/>
      <c r="G14" s="108">
        <f t="shared" si="1"/>
        <v>0</v>
      </c>
    </row>
    <row r="15" spans="1:7" x14ac:dyDescent="0.2">
      <c r="A15" s="195" t="s">
        <v>423</v>
      </c>
      <c r="B15" s="108"/>
      <c r="C15" s="108"/>
      <c r="D15" s="108">
        <f t="shared" si="2"/>
        <v>0</v>
      </c>
      <c r="E15" s="108"/>
      <c r="F15" s="108"/>
      <c r="G15" s="108">
        <f t="shared" si="1"/>
        <v>0</v>
      </c>
    </row>
    <row r="16" spans="1:7" x14ac:dyDescent="0.2">
      <c r="A16" s="195" t="s">
        <v>424</v>
      </c>
      <c r="B16" s="108"/>
      <c r="C16" s="108"/>
      <c r="D16" s="108">
        <f t="shared" si="2"/>
        <v>0</v>
      </c>
      <c r="E16" s="108"/>
      <c r="F16" s="108"/>
      <c r="G16" s="108">
        <f t="shared" si="1"/>
        <v>0</v>
      </c>
    </row>
    <row r="17" spans="1:7" x14ac:dyDescent="0.2">
      <c r="A17" s="195" t="s">
        <v>425</v>
      </c>
      <c r="B17" s="108"/>
      <c r="C17" s="108"/>
      <c r="D17" s="108">
        <f t="shared" si="2"/>
        <v>0</v>
      </c>
      <c r="E17" s="108"/>
      <c r="F17" s="108"/>
      <c r="G17" s="108">
        <f t="shared" si="1"/>
        <v>0</v>
      </c>
    </row>
    <row r="18" spans="1:7" x14ac:dyDescent="0.2">
      <c r="A18" s="195" t="s">
        <v>426</v>
      </c>
      <c r="B18" s="108"/>
      <c r="C18" s="108"/>
      <c r="D18" s="108">
        <f t="shared" si="2"/>
        <v>0</v>
      </c>
      <c r="E18" s="108"/>
      <c r="F18" s="108"/>
      <c r="G18" s="108">
        <f t="shared" si="1"/>
        <v>0</v>
      </c>
    </row>
    <row r="19" spans="1:7" x14ac:dyDescent="0.2">
      <c r="A19" s="195" t="s">
        <v>427</v>
      </c>
      <c r="B19" s="108"/>
      <c r="C19" s="108"/>
      <c r="D19" s="108">
        <f t="shared" si="2"/>
        <v>0</v>
      </c>
      <c r="E19" s="108"/>
      <c r="F19" s="108"/>
      <c r="G19" s="108">
        <f t="shared" si="1"/>
        <v>0</v>
      </c>
    </row>
    <row r="20" spans="1:7" x14ac:dyDescent="0.2">
      <c r="A20" s="195" t="s">
        <v>428</v>
      </c>
      <c r="B20" s="108"/>
      <c r="C20" s="108"/>
      <c r="D20" s="108">
        <f t="shared" si="2"/>
        <v>0</v>
      </c>
      <c r="E20" s="108"/>
      <c r="F20" s="108"/>
      <c r="G20" s="108">
        <f t="shared" si="1"/>
        <v>0</v>
      </c>
    </row>
    <row r="21" spans="1:7" x14ac:dyDescent="0.2">
      <c r="A21" s="196"/>
      <c r="B21" s="108"/>
      <c r="C21" s="108"/>
      <c r="D21" s="108"/>
      <c r="E21" s="108"/>
      <c r="F21" s="108"/>
      <c r="G21" s="108"/>
    </row>
    <row r="22" spans="1:7" x14ac:dyDescent="0.2">
      <c r="A22" s="194" t="s">
        <v>429</v>
      </c>
      <c r="B22" s="110">
        <f>SUM(B23:B29)</f>
        <v>45858813</v>
      </c>
      <c r="C22" s="110">
        <f>SUM(C23:C29)</f>
        <v>4844699.8499999996</v>
      </c>
      <c r="D22" s="110">
        <f>SUM(D23:D29)</f>
        <v>50703512.850000001</v>
      </c>
      <c r="E22" s="110">
        <f>SUM(E23:E29)</f>
        <v>20270541.129999999</v>
      </c>
      <c r="F22" s="110">
        <f>SUM(F23:F29)</f>
        <v>20120955.129999999</v>
      </c>
      <c r="G22" s="110">
        <f t="shared" ref="G22:G29" si="3">D22-E22</f>
        <v>30432971.720000003</v>
      </c>
    </row>
    <row r="23" spans="1:7" x14ac:dyDescent="0.2">
      <c r="A23" s="195" t="s">
        <v>430</v>
      </c>
      <c r="B23" s="108"/>
      <c r="C23" s="108"/>
      <c r="D23" s="108">
        <f>B23+C23</f>
        <v>0</v>
      </c>
      <c r="E23" s="108"/>
      <c r="F23" s="108"/>
      <c r="G23" s="108">
        <f t="shared" si="3"/>
        <v>0</v>
      </c>
    </row>
    <row r="24" spans="1:7" x14ac:dyDescent="0.2">
      <c r="A24" s="195" t="s">
        <v>431</v>
      </c>
      <c r="B24" s="108"/>
      <c r="C24" s="108"/>
      <c r="D24" s="108">
        <f t="shared" ref="D24:D29" si="4">B24+C24</f>
        <v>0</v>
      </c>
      <c r="E24" s="108"/>
      <c r="F24" s="108"/>
      <c r="G24" s="108">
        <f t="shared" si="3"/>
        <v>0</v>
      </c>
    </row>
    <row r="25" spans="1:7" x14ac:dyDescent="0.2">
      <c r="A25" s="195" t="s">
        <v>432</v>
      </c>
      <c r="B25" s="108"/>
      <c r="C25" s="108"/>
      <c r="D25" s="108">
        <f t="shared" si="4"/>
        <v>0</v>
      </c>
      <c r="E25" s="108"/>
      <c r="F25" s="108"/>
      <c r="G25" s="108">
        <f t="shared" si="3"/>
        <v>0</v>
      </c>
    </row>
    <row r="26" spans="1:7" x14ac:dyDescent="0.2">
      <c r="A26" s="195" t="s">
        <v>433</v>
      </c>
      <c r="B26" s="108"/>
      <c r="C26" s="108"/>
      <c r="D26" s="108">
        <f t="shared" si="4"/>
        <v>0</v>
      </c>
      <c r="E26" s="108"/>
      <c r="F26" s="108"/>
      <c r="G26" s="108">
        <f t="shared" si="3"/>
        <v>0</v>
      </c>
    </row>
    <row r="27" spans="1:7" x14ac:dyDescent="0.2">
      <c r="A27" s="195" t="s">
        <v>434</v>
      </c>
      <c r="B27" s="108">
        <v>45858813</v>
      </c>
      <c r="C27" s="108">
        <v>4844699.8499999996</v>
      </c>
      <c r="D27" s="108">
        <f t="shared" si="4"/>
        <v>50703512.850000001</v>
      </c>
      <c r="E27" s="108">
        <v>20270541.129999999</v>
      </c>
      <c r="F27" s="108">
        <v>20120955.129999999</v>
      </c>
      <c r="G27" s="108">
        <f t="shared" si="3"/>
        <v>30432971.720000003</v>
      </c>
    </row>
    <row r="28" spans="1:7" x14ac:dyDescent="0.2">
      <c r="A28" s="195" t="s">
        <v>435</v>
      </c>
      <c r="B28" s="108"/>
      <c r="C28" s="108"/>
      <c r="D28" s="108">
        <f t="shared" si="4"/>
        <v>0</v>
      </c>
      <c r="E28" s="108"/>
      <c r="F28" s="108"/>
      <c r="G28" s="108">
        <f t="shared" si="3"/>
        <v>0</v>
      </c>
    </row>
    <row r="29" spans="1:7" x14ac:dyDescent="0.2">
      <c r="A29" s="195" t="s">
        <v>436</v>
      </c>
      <c r="B29" s="108"/>
      <c r="C29" s="108"/>
      <c r="D29" s="108">
        <f t="shared" si="4"/>
        <v>0</v>
      </c>
      <c r="E29" s="108"/>
      <c r="F29" s="108"/>
      <c r="G29" s="108">
        <f t="shared" si="3"/>
        <v>0</v>
      </c>
    </row>
    <row r="30" spans="1:7" x14ac:dyDescent="0.2">
      <c r="A30" s="196"/>
      <c r="B30" s="108"/>
      <c r="C30" s="108"/>
      <c r="D30" s="108"/>
      <c r="E30" s="108"/>
      <c r="F30" s="108"/>
      <c r="G30" s="108"/>
    </row>
    <row r="31" spans="1:7" x14ac:dyDescent="0.2">
      <c r="A31" s="194" t="s">
        <v>437</v>
      </c>
      <c r="B31" s="110">
        <f>SUM(B32:B40)</f>
        <v>0</v>
      </c>
      <c r="C31" s="110">
        <f>SUM(C32:C40)</f>
        <v>0</v>
      </c>
      <c r="D31" s="110">
        <f>SUM(D32:D40)</f>
        <v>0</v>
      </c>
      <c r="E31" s="110">
        <f>SUM(E32:E40)</f>
        <v>0</v>
      </c>
      <c r="F31" s="110">
        <f>SUM(F32:F40)</f>
        <v>0</v>
      </c>
      <c r="G31" s="110">
        <f t="shared" ref="G31:G40" si="5">D31-E31</f>
        <v>0</v>
      </c>
    </row>
    <row r="32" spans="1:7" x14ac:dyDescent="0.2">
      <c r="A32" s="195" t="s">
        <v>438</v>
      </c>
      <c r="B32" s="108"/>
      <c r="C32" s="108"/>
      <c r="D32" s="108">
        <f>B32+C32</f>
        <v>0</v>
      </c>
      <c r="E32" s="108"/>
      <c r="F32" s="108"/>
      <c r="G32" s="108">
        <f t="shared" si="5"/>
        <v>0</v>
      </c>
    </row>
    <row r="33" spans="1:7" x14ac:dyDescent="0.2">
      <c r="A33" s="195" t="s">
        <v>439</v>
      </c>
      <c r="B33" s="108"/>
      <c r="C33" s="108"/>
      <c r="D33" s="108">
        <f t="shared" ref="D33:D40" si="6">B33+C33</f>
        <v>0</v>
      </c>
      <c r="E33" s="108"/>
      <c r="F33" s="108"/>
      <c r="G33" s="108">
        <f t="shared" si="5"/>
        <v>0</v>
      </c>
    </row>
    <row r="34" spans="1:7" x14ac:dyDescent="0.2">
      <c r="A34" s="195" t="s">
        <v>440</v>
      </c>
      <c r="B34" s="108"/>
      <c r="C34" s="108"/>
      <c r="D34" s="108">
        <f t="shared" si="6"/>
        <v>0</v>
      </c>
      <c r="E34" s="108"/>
      <c r="F34" s="108"/>
      <c r="G34" s="108">
        <f t="shared" si="5"/>
        <v>0</v>
      </c>
    </row>
    <row r="35" spans="1:7" x14ac:dyDescent="0.2">
      <c r="A35" s="195" t="s">
        <v>441</v>
      </c>
      <c r="B35" s="108"/>
      <c r="C35" s="108"/>
      <c r="D35" s="108">
        <f t="shared" si="6"/>
        <v>0</v>
      </c>
      <c r="E35" s="108"/>
      <c r="F35" s="108"/>
      <c r="G35" s="108">
        <f t="shared" si="5"/>
        <v>0</v>
      </c>
    </row>
    <row r="36" spans="1:7" x14ac:dyDescent="0.2">
      <c r="A36" s="195" t="s">
        <v>442</v>
      </c>
      <c r="B36" s="108"/>
      <c r="C36" s="108"/>
      <c r="D36" s="108">
        <f t="shared" si="6"/>
        <v>0</v>
      </c>
      <c r="E36" s="108"/>
      <c r="F36" s="108"/>
      <c r="G36" s="108">
        <f t="shared" si="5"/>
        <v>0</v>
      </c>
    </row>
    <row r="37" spans="1:7" x14ac:dyDescent="0.2">
      <c r="A37" s="195" t="s">
        <v>443</v>
      </c>
      <c r="B37" s="108"/>
      <c r="C37" s="108"/>
      <c r="D37" s="108">
        <f t="shared" si="6"/>
        <v>0</v>
      </c>
      <c r="E37" s="108"/>
      <c r="F37" s="108"/>
      <c r="G37" s="108">
        <f t="shared" si="5"/>
        <v>0</v>
      </c>
    </row>
    <row r="38" spans="1:7" x14ac:dyDescent="0.2">
      <c r="A38" s="195" t="s">
        <v>444</v>
      </c>
      <c r="B38" s="108"/>
      <c r="C38" s="108"/>
      <c r="D38" s="108">
        <f t="shared" si="6"/>
        <v>0</v>
      </c>
      <c r="E38" s="108"/>
      <c r="F38" s="108"/>
      <c r="G38" s="108">
        <f t="shared" si="5"/>
        <v>0</v>
      </c>
    </row>
    <row r="39" spans="1:7" x14ac:dyDescent="0.2">
      <c r="A39" s="195" t="s">
        <v>445</v>
      </c>
      <c r="B39" s="108"/>
      <c r="C39" s="108"/>
      <c r="D39" s="108">
        <f t="shared" si="6"/>
        <v>0</v>
      </c>
      <c r="E39" s="108"/>
      <c r="F39" s="108"/>
      <c r="G39" s="108">
        <f t="shared" si="5"/>
        <v>0</v>
      </c>
    </row>
    <row r="40" spans="1:7" x14ac:dyDescent="0.2">
      <c r="A40" s="195" t="s">
        <v>446</v>
      </c>
      <c r="B40" s="108"/>
      <c r="C40" s="108"/>
      <c r="D40" s="108">
        <f t="shared" si="6"/>
        <v>0</v>
      </c>
      <c r="E40" s="108"/>
      <c r="F40" s="108"/>
      <c r="G40" s="108">
        <f t="shared" si="5"/>
        <v>0</v>
      </c>
    </row>
    <row r="41" spans="1:7" x14ac:dyDescent="0.2">
      <c r="A41" s="196"/>
      <c r="B41" s="108"/>
      <c r="C41" s="108"/>
      <c r="D41" s="108"/>
      <c r="E41" s="108"/>
      <c r="F41" s="108"/>
      <c r="G41" s="108"/>
    </row>
    <row r="42" spans="1:7" x14ac:dyDescent="0.2">
      <c r="A42" s="194" t="s">
        <v>447</v>
      </c>
      <c r="B42" s="110">
        <f>SUM(B43:B46)</f>
        <v>0</v>
      </c>
      <c r="C42" s="110">
        <f>SUM(C43:C46)</f>
        <v>0</v>
      </c>
      <c r="D42" s="110">
        <f>SUM(D43:D46)</f>
        <v>0</v>
      </c>
      <c r="E42" s="110">
        <f>SUM(E43:E46)</f>
        <v>0</v>
      </c>
      <c r="F42" s="110">
        <f>SUM(F43:F46)</f>
        <v>0</v>
      </c>
      <c r="G42" s="110">
        <f>D42-E42</f>
        <v>0</v>
      </c>
    </row>
    <row r="43" spans="1:7" x14ac:dyDescent="0.2">
      <c r="A43" s="195" t="s">
        <v>448</v>
      </c>
      <c r="B43" s="108"/>
      <c r="C43" s="108"/>
      <c r="D43" s="108">
        <f>B43+C43</f>
        <v>0</v>
      </c>
      <c r="E43" s="108"/>
      <c r="F43" s="108"/>
      <c r="G43" s="108">
        <f>D43-E43</f>
        <v>0</v>
      </c>
    </row>
    <row r="44" spans="1:7" ht="25.5" x14ac:dyDescent="0.2">
      <c r="A44" s="19" t="s">
        <v>449</v>
      </c>
      <c r="B44" s="108"/>
      <c r="C44" s="108"/>
      <c r="D44" s="108">
        <f>B44+C44</f>
        <v>0</v>
      </c>
      <c r="E44" s="108"/>
      <c r="F44" s="108"/>
      <c r="G44" s="108">
        <f>D44-E44</f>
        <v>0</v>
      </c>
    </row>
    <row r="45" spans="1:7" x14ac:dyDescent="0.2">
      <c r="A45" s="195" t="s">
        <v>450</v>
      </c>
      <c r="B45" s="108"/>
      <c r="C45" s="108"/>
      <c r="D45" s="108">
        <f>B45+C45</f>
        <v>0</v>
      </c>
      <c r="E45" s="108"/>
      <c r="F45" s="108"/>
      <c r="G45" s="108">
        <f>D45-E45</f>
        <v>0</v>
      </c>
    </row>
    <row r="46" spans="1:7" x14ac:dyDescent="0.2">
      <c r="A46" s="195" t="s">
        <v>451</v>
      </c>
      <c r="B46" s="108"/>
      <c r="C46" s="108"/>
      <c r="D46" s="108">
        <f>B46+C46</f>
        <v>0</v>
      </c>
      <c r="E46" s="108"/>
      <c r="F46" s="108"/>
      <c r="G46" s="108">
        <f>D46-E46</f>
        <v>0</v>
      </c>
    </row>
    <row r="47" spans="1:7" x14ac:dyDescent="0.2">
      <c r="A47" s="196"/>
      <c r="B47" s="108"/>
      <c r="C47" s="108"/>
      <c r="D47" s="108"/>
      <c r="E47" s="108"/>
      <c r="F47" s="108"/>
      <c r="G47" s="108"/>
    </row>
    <row r="48" spans="1:7" x14ac:dyDescent="0.2">
      <c r="A48" s="194" t="s">
        <v>452</v>
      </c>
      <c r="B48" s="110">
        <f>B49+B59+B68+B79</f>
        <v>33956730</v>
      </c>
      <c r="C48" s="110">
        <f>C49+C59+C68+C79</f>
        <v>2319493.17</v>
      </c>
      <c r="D48" s="110">
        <f>D49+D59+D68+D79</f>
        <v>36276223.170000002</v>
      </c>
      <c r="E48" s="110">
        <f>E49+E59+E68+E79</f>
        <v>16137256.35</v>
      </c>
      <c r="F48" s="110">
        <f>F49+F59+F68+F79</f>
        <v>14820036.380000001</v>
      </c>
      <c r="G48" s="110">
        <f t="shared" ref="G48:G83" si="7">D48-E48</f>
        <v>20138966.82</v>
      </c>
    </row>
    <row r="49" spans="1:7" x14ac:dyDescent="0.2">
      <c r="A49" s="194" t="s">
        <v>420</v>
      </c>
      <c r="B49" s="110">
        <f>SUM(B50:B57)</f>
        <v>0</v>
      </c>
      <c r="C49" s="110">
        <f>SUM(C50:C57)</f>
        <v>0</v>
      </c>
      <c r="D49" s="110">
        <f>SUM(D50:D57)</f>
        <v>0</v>
      </c>
      <c r="E49" s="110">
        <f>SUM(E50:E57)</f>
        <v>0</v>
      </c>
      <c r="F49" s="110">
        <f>SUM(F50:F57)</f>
        <v>0</v>
      </c>
      <c r="G49" s="110">
        <f t="shared" si="7"/>
        <v>0</v>
      </c>
    </row>
    <row r="50" spans="1:7" x14ac:dyDescent="0.2">
      <c r="A50" s="195" t="s">
        <v>421</v>
      </c>
      <c r="B50" s="108"/>
      <c r="C50" s="108"/>
      <c r="D50" s="108">
        <f>B50+C50</f>
        <v>0</v>
      </c>
      <c r="E50" s="108"/>
      <c r="F50" s="108"/>
      <c r="G50" s="108">
        <f t="shared" si="7"/>
        <v>0</v>
      </c>
    </row>
    <row r="51" spans="1:7" x14ac:dyDescent="0.2">
      <c r="A51" s="195" t="s">
        <v>422</v>
      </c>
      <c r="B51" s="108"/>
      <c r="C51" s="108"/>
      <c r="D51" s="108">
        <f t="shared" ref="D51:D57" si="8">B51+C51</f>
        <v>0</v>
      </c>
      <c r="E51" s="108"/>
      <c r="F51" s="108"/>
      <c r="G51" s="108">
        <f t="shared" si="7"/>
        <v>0</v>
      </c>
    </row>
    <row r="52" spans="1:7" x14ac:dyDescent="0.2">
      <c r="A52" s="195" t="s">
        <v>423</v>
      </c>
      <c r="B52" s="108"/>
      <c r="C52" s="108"/>
      <c r="D52" s="108">
        <f t="shared" si="8"/>
        <v>0</v>
      </c>
      <c r="E52" s="108"/>
      <c r="F52" s="108"/>
      <c r="G52" s="108">
        <f t="shared" si="7"/>
        <v>0</v>
      </c>
    </row>
    <row r="53" spans="1:7" x14ac:dyDescent="0.2">
      <c r="A53" s="195" t="s">
        <v>424</v>
      </c>
      <c r="B53" s="108"/>
      <c r="C53" s="108"/>
      <c r="D53" s="108">
        <f t="shared" si="8"/>
        <v>0</v>
      </c>
      <c r="E53" s="108"/>
      <c r="F53" s="108"/>
      <c r="G53" s="108">
        <f t="shared" si="7"/>
        <v>0</v>
      </c>
    </row>
    <row r="54" spans="1:7" x14ac:dyDescent="0.2">
      <c r="A54" s="195" t="s">
        <v>425</v>
      </c>
      <c r="B54" s="108"/>
      <c r="C54" s="108"/>
      <c r="D54" s="108">
        <f t="shared" si="8"/>
        <v>0</v>
      </c>
      <c r="E54" s="108"/>
      <c r="F54" s="108"/>
      <c r="G54" s="108">
        <f t="shared" si="7"/>
        <v>0</v>
      </c>
    </row>
    <row r="55" spans="1:7" x14ac:dyDescent="0.2">
      <c r="A55" s="195" t="s">
        <v>426</v>
      </c>
      <c r="B55" s="108"/>
      <c r="C55" s="108"/>
      <c r="D55" s="108">
        <f t="shared" si="8"/>
        <v>0</v>
      </c>
      <c r="E55" s="108"/>
      <c r="F55" s="108"/>
      <c r="G55" s="108">
        <f t="shared" si="7"/>
        <v>0</v>
      </c>
    </row>
    <row r="56" spans="1:7" x14ac:dyDescent="0.2">
      <c r="A56" s="195" t="s">
        <v>427</v>
      </c>
      <c r="B56" s="108"/>
      <c r="C56" s="108"/>
      <c r="D56" s="108">
        <f t="shared" si="8"/>
        <v>0</v>
      </c>
      <c r="E56" s="108"/>
      <c r="F56" s="108"/>
      <c r="G56" s="108">
        <f t="shared" si="7"/>
        <v>0</v>
      </c>
    </row>
    <row r="57" spans="1:7" x14ac:dyDescent="0.2">
      <c r="A57" s="195" t="s">
        <v>428</v>
      </c>
      <c r="B57" s="108"/>
      <c r="C57" s="108"/>
      <c r="D57" s="108">
        <f t="shared" si="8"/>
        <v>0</v>
      </c>
      <c r="E57" s="108"/>
      <c r="F57" s="108"/>
      <c r="G57" s="108">
        <f t="shared" si="7"/>
        <v>0</v>
      </c>
    </row>
    <row r="58" spans="1:7" x14ac:dyDescent="0.2">
      <c r="A58" s="196"/>
      <c r="B58" s="108"/>
      <c r="C58" s="108"/>
      <c r="D58" s="108"/>
      <c r="E58" s="108"/>
      <c r="F58" s="108"/>
      <c r="G58" s="108"/>
    </row>
    <row r="59" spans="1:7" x14ac:dyDescent="0.2">
      <c r="A59" s="194" t="s">
        <v>429</v>
      </c>
      <c r="B59" s="110">
        <f>SUM(B60:B66)</f>
        <v>33956730</v>
      </c>
      <c r="C59" s="110">
        <f>SUM(C60:C66)</f>
        <v>2319493.17</v>
      </c>
      <c r="D59" s="110">
        <f>SUM(D60:D66)</f>
        <v>36276223.170000002</v>
      </c>
      <c r="E59" s="110">
        <f>SUM(E60:E66)</f>
        <v>16137256.35</v>
      </c>
      <c r="F59" s="110">
        <f>SUM(F60:F66)</f>
        <v>14820036.380000001</v>
      </c>
      <c r="G59" s="110">
        <f t="shared" si="7"/>
        <v>20138966.82</v>
      </c>
    </row>
    <row r="60" spans="1:7" x14ac:dyDescent="0.2">
      <c r="A60" s="195" t="s">
        <v>430</v>
      </c>
      <c r="B60" s="108"/>
      <c r="C60" s="108"/>
      <c r="D60" s="108">
        <f>B60+C60</f>
        <v>0</v>
      </c>
      <c r="E60" s="108"/>
      <c r="F60" s="108"/>
      <c r="G60" s="108">
        <f t="shared" si="7"/>
        <v>0</v>
      </c>
    </row>
    <row r="61" spans="1:7" x14ac:dyDescent="0.2">
      <c r="A61" s="195" t="s">
        <v>431</v>
      </c>
      <c r="B61" s="108"/>
      <c r="C61" s="108"/>
      <c r="D61" s="108">
        <f t="shared" ref="D61:D66" si="9">B61+C61</f>
        <v>0</v>
      </c>
      <c r="E61" s="108"/>
      <c r="F61" s="108"/>
      <c r="G61" s="108">
        <f t="shared" si="7"/>
        <v>0</v>
      </c>
    </row>
    <row r="62" spans="1:7" x14ac:dyDescent="0.2">
      <c r="A62" s="195" t="s">
        <v>432</v>
      </c>
      <c r="B62" s="108"/>
      <c r="C62" s="108"/>
      <c r="D62" s="108">
        <f t="shared" si="9"/>
        <v>0</v>
      </c>
      <c r="E62" s="108"/>
      <c r="F62" s="108"/>
      <c r="G62" s="108">
        <f t="shared" si="7"/>
        <v>0</v>
      </c>
    </row>
    <row r="63" spans="1:7" x14ac:dyDescent="0.2">
      <c r="A63" s="195" t="s">
        <v>433</v>
      </c>
      <c r="B63" s="108"/>
      <c r="C63" s="108"/>
      <c r="D63" s="108">
        <f t="shared" si="9"/>
        <v>0</v>
      </c>
      <c r="E63" s="108"/>
      <c r="F63" s="108"/>
      <c r="G63" s="108">
        <f t="shared" si="7"/>
        <v>0</v>
      </c>
    </row>
    <row r="64" spans="1:7" x14ac:dyDescent="0.2">
      <c r="A64" s="195" t="s">
        <v>434</v>
      </c>
      <c r="B64" s="108">
        <v>33956730</v>
      </c>
      <c r="C64" s="108">
        <v>2319493.17</v>
      </c>
      <c r="D64" s="108">
        <f t="shared" si="9"/>
        <v>36276223.170000002</v>
      </c>
      <c r="E64" s="108">
        <v>16137256.35</v>
      </c>
      <c r="F64" s="108">
        <v>14820036.380000001</v>
      </c>
      <c r="G64" s="108">
        <f t="shared" si="7"/>
        <v>20138966.82</v>
      </c>
    </row>
    <row r="65" spans="1:7" x14ac:dyDescent="0.2">
      <c r="A65" s="195" t="s">
        <v>435</v>
      </c>
      <c r="B65" s="108"/>
      <c r="C65" s="108"/>
      <c r="D65" s="108">
        <f t="shared" si="9"/>
        <v>0</v>
      </c>
      <c r="E65" s="108"/>
      <c r="F65" s="108"/>
      <c r="G65" s="108">
        <f t="shared" si="7"/>
        <v>0</v>
      </c>
    </row>
    <row r="66" spans="1:7" x14ac:dyDescent="0.2">
      <c r="A66" s="195" t="s">
        <v>436</v>
      </c>
      <c r="B66" s="108"/>
      <c r="C66" s="108"/>
      <c r="D66" s="108">
        <f t="shared" si="9"/>
        <v>0</v>
      </c>
      <c r="E66" s="108"/>
      <c r="F66" s="108"/>
      <c r="G66" s="108">
        <f t="shared" si="7"/>
        <v>0</v>
      </c>
    </row>
    <row r="67" spans="1:7" x14ac:dyDescent="0.2">
      <c r="A67" s="196"/>
      <c r="B67" s="108"/>
      <c r="C67" s="108"/>
      <c r="D67" s="108"/>
      <c r="E67" s="108"/>
      <c r="F67" s="108"/>
      <c r="G67" s="108"/>
    </row>
    <row r="68" spans="1:7" x14ac:dyDescent="0.2">
      <c r="A68" s="194" t="s">
        <v>437</v>
      </c>
      <c r="B68" s="110">
        <f>SUM(B69:B77)</f>
        <v>0</v>
      </c>
      <c r="C68" s="110">
        <f>SUM(C69:C77)</f>
        <v>0</v>
      </c>
      <c r="D68" s="110">
        <f>SUM(D69:D77)</f>
        <v>0</v>
      </c>
      <c r="E68" s="110">
        <f>SUM(E69:E77)</f>
        <v>0</v>
      </c>
      <c r="F68" s="110">
        <f>SUM(F69:F77)</f>
        <v>0</v>
      </c>
      <c r="G68" s="110">
        <f t="shared" si="7"/>
        <v>0</v>
      </c>
    </row>
    <row r="69" spans="1:7" x14ac:dyDescent="0.2">
      <c r="A69" s="195" t="s">
        <v>438</v>
      </c>
      <c r="B69" s="108"/>
      <c r="C69" s="108"/>
      <c r="D69" s="108">
        <f>B69+C69</f>
        <v>0</v>
      </c>
      <c r="E69" s="108"/>
      <c r="F69" s="108"/>
      <c r="G69" s="108">
        <f t="shared" si="7"/>
        <v>0</v>
      </c>
    </row>
    <row r="70" spans="1:7" x14ac:dyDescent="0.2">
      <c r="A70" s="195" t="s">
        <v>439</v>
      </c>
      <c r="B70" s="108"/>
      <c r="C70" s="108"/>
      <c r="D70" s="108">
        <f t="shared" ref="D70:D77" si="10">B70+C70</f>
        <v>0</v>
      </c>
      <c r="E70" s="108"/>
      <c r="F70" s="108"/>
      <c r="G70" s="108">
        <f t="shared" si="7"/>
        <v>0</v>
      </c>
    </row>
    <row r="71" spans="1:7" x14ac:dyDescent="0.2">
      <c r="A71" s="195" t="s">
        <v>440</v>
      </c>
      <c r="B71" s="108"/>
      <c r="C71" s="108"/>
      <c r="D71" s="108">
        <f t="shared" si="10"/>
        <v>0</v>
      </c>
      <c r="E71" s="108"/>
      <c r="F71" s="108"/>
      <c r="G71" s="108">
        <f t="shared" si="7"/>
        <v>0</v>
      </c>
    </row>
    <row r="72" spans="1:7" x14ac:dyDescent="0.2">
      <c r="A72" s="195" t="s">
        <v>441</v>
      </c>
      <c r="B72" s="108"/>
      <c r="C72" s="108"/>
      <c r="D72" s="108">
        <f t="shared" si="10"/>
        <v>0</v>
      </c>
      <c r="E72" s="108"/>
      <c r="F72" s="108"/>
      <c r="G72" s="108">
        <f t="shared" si="7"/>
        <v>0</v>
      </c>
    </row>
    <row r="73" spans="1:7" x14ac:dyDescent="0.2">
      <c r="A73" s="195" t="s">
        <v>442</v>
      </c>
      <c r="B73" s="108"/>
      <c r="C73" s="108"/>
      <c r="D73" s="108">
        <f t="shared" si="10"/>
        <v>0</v>
      </c>
      <c r="E73" s="108"/>
      <c r="F73" s="108"/>
      <c r="G73" s="108">
        <f t="shared" si="7"/>
        <v>0</v>
      </c>
    </row>
    <row r="74" spans="1:7" x14ac:dyDescent="0.2">
      <c r="A74" s="195" t="s">
        <v>443</v>
      </c>
      <c r="B74" s="108"/>
      <c r="C74" s="108"/>
      <c r="D74" s="108">
        <f t="shared" si="10"/>
        <v>0</v>
      </c>
      <c r="E74" s="108"/>
      <c r="F74" s="108"/>
      <c r="G74" s="108">
        <f t="shared" si="7"/>
        <v>0</v>
      </c>
    </row>
    <row r="75" spans="1:7" x14ac:dyDescent="0.2">
      <c r="A75" s="195" t="s">
        <v>444</v>
      </c>
      <c r="B75" s="108"/>
      <c r="C75" s="108"/>
      <c r="D75" s="108">
        <f t="shared" si="10"/>
        <v>0</v>
      </c>
      <c r="E75" s="108"/>
      <c r="F75" s="108"/>
      <c r="G75" s="108">
        <f t="shared" si="7"/>
        <v>0</v>
      </c>
    </row>
    <row r="76" spans="1:7" x14ac:dyDescent="0.2">
      <c r="A76" s="195" t="s">
        <v>445</v>
      </c>
      <c r="B76" s="108"/>
      <c r="C76" s="108"/>
      <c r="D76" s="108">
        <f t="shared" si="10"/>
        <v>0</v>
      </c>
      <c r="E76" s="108"/>
      <c r="F76" s="108"/>
      <c r="G76" s="108">
        <f t="shared" si="7"/>
        <v>0</v>
      </c>
    </row>
    <row r="77" spans="1:7" x14ac:dyDescent="0.2">
      <c r="A77" s="197" t="s">
        <v>446</v>
      </c>
      <c r="B77" s="198"/>
      <c r="C77" s="198"/>
      <c r="D77" s="198">
        <f t="shared" si="10"/>
        <v>0</v>
      </c>
      <c r="E77" s="198"/>
      <c r="F77" s="198"/>
      <c r="G77" s="198">
        <f t="shared" si="7"/>
        <v>0</v>
      </c>
    </row>
    <row r="78" spans="1:7" x14ac:dyDescent="0.2">
      <c r="A78" s="196"/>
      <c r="B78" s="108"/>
      <c r="C78" s="108"/>
      <c r="D78" s="108"/>
      <c r="E78" s="108"/>
      <c r="F78" s="108"/>
      <c r="G78" s="108"/>
    </row>
    <row r="79" spans="1:7" x14ac:dyDescent="0.2">
      <c r="A79" s="194" t="s">
        <v>447</v>
      </c>
      <c r="B79" s="110">
        <f>SUM(B80:B83)</f>
        <v>0</v>
      </c>
      <c r="C79" s="110">
        <f>SUM(C80:C83)</f>
        <v>0</v>
      </c>
      <c r="D79" s="110">
        <f>SUM(D80:D83)</f>
        <v>0</v>
      </c>
      <c r="E79" s="110">
        <f>SUM(E80:E83)</f>
        <v>0</v>
      </c>
      <c r="F79" s="110">
        <f>SUM(F80:F83)</f>
        <v>0</v>
      </c>
      <c r="G79" s="110">
        <f t="shared" si="7"/>
        <v>0</v>
      </c>
    </row>
    <row r="80" spans="1:7" x14ac:dyDescent="0.2">
      <c r="A80" s="195" t="s">
        <v>448</v>
      </c>
      <c r="B80" s="108"/>
      <c r="C80" s="108"/>
      <c r="D80" s="108">
        <f>B80+C80</f>
        <v>0</v>
      </c>
      <c r="E80" s="108"/>
      <c r="F80" s="108"/>
      <c r="G80" s="108">
        <f t="shared" si="7"/>
        <v>0</v>
      </c>
    </row>
    <row r="81" spans="1:7" ht="25.5" x14ac:dyDescent="0.2">
      <c r="A81" s="19" t="s">
        <v>449</v>
      </c>
      <c r="B81" s="108"/>
      <c r="C81" s="108"/>
      <c r="D81" s="108">
        <f>B81+C81</f>
        <v>0</v>
      </c>
      <c r="E81" s="108"/>
      <c r="F81" s="108"/>
      <c r="G81" s="108">
        <f t="shared" si="7"/>
        <v>0</v>
      </c>
    </row>
    <row r="82" spans="1:7" x14ac:dyDescent="0.2">
      <c r="A82" s="195" t="s">
        <v>450</v>
      </c>
      <c r="B82" s="108"/>
      <c r="C82" s="108"/>
      <c r="D82" s="108">
        <f>B82+C82</f>
        <v>0</v>
      </c>
      <c r="E82" s="108"/>
      <c r="F82" s="108"/>
      <c r="G82" s="108">
        <f t="shared" si="7"/>
        <v>0</v>
      </c>
    </row>
    <row r="83" spans="1:7" x14ac:dyDescent="0.2">
      <c r="A83" s="195" t="s">
        <v>451</v>
      </c>
      <c r="B83" s="108"/>
      <c r="C83" s="108"/>
      <c r="D83" s="108">
        <f>B83+C83</f>
        <v>0</v>
      </c>
      <c r="E83" s="108"/>
      <c r="F83" s="108"/>
      <c r="G83" s="108">
        <f t="shared" si="7"/>
        <v>0</v>
      </c>
    </row>
    <row r="84" spans="1:7" x14ac:dyDescent="0.2">
      <c r="A84" s="196"/>
      <c r="B84" s="108"/>
      <c r="C84" s="108"/>
      <c r="D84" s="108"/>
      <c r="E84" s="108"/>
      <c r="F84" s="108"/>
      <c r="G84" s="108"/>
    </row>
    <row r="85" spans="1:7" x14ac:dyDescent="0.2">
      <c r="A85" s="194" t="s">
        <v>394</v>
      </c>
      <c r="B85" s="110">
        <f t="shared" ref="B85:G85" si="11">B11+B48</f>
        <v>79815543</v>
      </c>
      <c r="C85" s="110">
        <f t="shared" si="11"/>
        <v>7164193.0199999996</v>
      </c>
      <c r="D85" s="110">
        <f t="shared" si="11"/>
        <v>86979736.020000011</v>
      </c>
      <c r="E85" s="110">
        <f t="shared" si="11"/>
        <v>36407797.479999997</v>
      </c>
      <c r="F85" s="110">
        <f t="shared" si="11"/>
        <v>34940991.509999998</v>
      </c>
      <c r="G85" s="110">
        <f t="shared" si="11"/>
        <v>50571938.540000007</v>
      </c>
    </row>
    <row r="86" spans="1:7" ht="13.5" thickBot="1" x14ac:dyDescent="0.25">
      <c r="A86" s="199"/>
      <c r="B86" s="200"/>
      <c r="C86" s="200"/>
      <c r="D86" s="200"/>
      <c r="E86" s="200"/>
      <c r="F86" s="200"/>
      <c r="G86" s="200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2023-10-26T19:52:26Z</dcterms:created>
  <dcterms:modified xsi:type="dcterms:W3CDTF">2023-10-26T19:59:45Z</dcterms:modified>
</cp:coreProperties>
</file>