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 INSTITUCIONAL\2024\"/>
    </mc:Choice>
  </mc:AlternateContent>
  <bookViews>
    <workbookView xWindow="0" yWindow="0" windowWidth="20490" windowHeight="7620"/>
  </bookViews>
  <sheets>
    <sheet name="F1_ESF" sheetId="1" r:id="rId1"/>
    <sheet name="F2_IADPOP" sheetId="2" r:id="rId2"/>
    <sheet name="F3_IAODF" sheetId="3" r:id="rId3"/>
    <sheet name="F4_BP" sheetId="4" r:id="rId4"/>
    <sheet name="F5_EAID" sheetId="5" r:id="rId5"/>
    <sheet name="F6a_EAEPED_COG" sheetId="6" r:id="rId6"/>
    <sheet name="F6b_EAEPED_CA" sheetId="7" r:id="rId7"/>
    <sheet name="F6d_EAEPED_CF" sheetId="8" r:id="rId8"/>
  </sheets>
  <definedNames>
    <definedName name="_xlnm.Print_Titles" localSheetId="0">F1_ESF!$2:$5</definedName>
    <definedName name="_xlnm.Print_Titles" localSheetId="4">F5_EAID!$2:$8</definedName>
    <definedName name="_xlnm.Print_Titles" localSheetId="5">F6a_EAEPED_COG!$2:$9</definedName>
    <definedName name="_xlnm.Print_Titles" localSheetId="7">F6d_EAEPED_CF!$2:$9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8" l="1"/>
  <c r="G83" i="8" s="1"/>
  <c r="D82" i="8"/>
  <c r="G82" i="8" s="1"/>
  <c r="D81" i="8"/>
  <c r="G81" i="8" s="1"/>
  <c r="D80" i="8"/>
  <c r="G80" i="8" s="1"/>
  <c r="F79" i="8"/>
  <c r="E79" i="8"/>
  <c r="D79" i="8"/>
  <c r="G79" i="8" s="1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F68" i="8"/>
  <c r="E68" i="8"/>
  <c r="D68" i="8"/>
  <c r="G68" i="8" s="1"/>
  <c r="C68" i="8"/>
  <c r="B68" i="8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F59" i="8"/>
  <c r="E59" i="8"/>
  <c r="D59" i="8"/>
  <c r="G59" i="8" s="1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F49" i="8"/>
  <c r="F48" i="8" s="1"/>
  <c r="E49" i="8"/>
  <c r="C49" i="8"/>
  <c r="C48" i="8" s="1"/>
  <c r="B49" i="8"/>
  <c r="B48" i="8" s="1"/>
  <c r="E48" i="8"/>
  <c r="D46" i="8"/>
  <c r="G46" i="8" s="1"/>
  <c r="D45" i="8"/>
  <c r="G45" i="8" s="1"/>
  <c r="D44" i="8"/>
  <c r="G44" i="8" s="1"/>
  <c r="D43" i="8"/>
  <c r="G43" i="8" s="1"/>
  <c r="F42" i="8"/>
  <c r="E42" i="8"/>
  <c r="C42" i="8"/>
  <c r="B42" i="8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F31" i="8"/>
  <c r="E31" i="8"/>
  <c r="C31" i="8"/>
  <c r="B31" i="8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F22" i="8"/>
  <c r="E22" i="8"/>
  <c r="C22" i="8"/>
  <c r="B22" i="8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F12" i="8"/>
  <c r="E12" i="8"/>
  <c r="E11" i="8" s="1"/>
  <c r="E85" i="8" s="1"/>
  <c r="D12" i="8"/>
  <c r="G12" i="8" s="1"/>
  <c r="C12" i="8"/>
  <c r="B12" i="8"/>
  <c r="F11" i="8"/>
  <c r="F85" i="8" s="1"/>
  <c r="C11" i="8"/>
  <c r="B11" i="8"/>
  <c r="B85" i="8" s="1"/>
  <c r="E50" i="7"/>
  <c r="H50" i="7" s="1"/>
  <c r="E49" i="7"/>
  <c r="H49" i="7" s="1"/>
  <c r="E48" i="7"/>
  <c r="H48" i="7" s="1"/>
  <c r="E47" i="7"/>
  <c r="H47" i="7" s="1"/>
  <c r="E46" i="7"/>
  <c r="H46" i="7" s="1"/>
  <c r="E45" i="7"/>
  <c r="H45" i="7" s="1"/>
  <c r="E44" i="7"/>
  <c r="H44" i="7" s="1"/>
  <c r="E43" i="7"/>
  <c r="H43" i="7" s="1"/>
  <c r="E42" i="7"/>
  <c r="H42" i="7" s="1"/>
  <c r="E41" i="7"/>
  <c r="H41" i="7" s="1"/>
  <c r="E40" i="7"/>
  <c r="H40" i="7" s="1"/>
  <c r="E39" i="7"/>
  <c r="H39" i="7" s="1"/>
  <c r="E38" i="7"/>
  <c r="H38" i="7" s="1"/>
  <c r="E37" i="7"/>
  <c r="H37" i="7" s="1"/>
  <c r="E36" i="7"/>
  <c r="H36" i="7" s="1"/>
  <c r="E35" i="7"/>
  <c r="H35" i="7" s="1"/>
  <c r="E34" i="7"/>
  <c r="H34" i="7" s="1"/>
  <c r="E33" i="7"/>
  <c r="H33" i="7" s="1"/>
  <c r="E32" i="7"/>
  <c r="E30" i="7" s="1"/>
  <c r="E31" i="7"/>
  <c r="H31" i="7" s="1"/>
  <c r="G30" i="7"/>
  <c r="F30" i="7"/>
  <c r="D30" i="7"/>
  <c r="C30" i="7"/>
  <c r="E29" i="7"/>
  <c r="H29" i="7" s="1"/>
  <c r="E28" i="7"/>
  <c r="H28" i="7" s="1"/>
  <c r="E27" i="7"/>
  <c r="H27" i="7" s="1"/>
  <c r="E26" i="7"/>
  <c r="H26" i="7" s="1"/>
  <c r="E25" i="7"/>
  <c r="H25" i="7" s="1"/>
  <c r="E24" i="7"/>
  <c r="H24" i="7" s="1"/>
  <c r="E23" i="7"/>
  <c r="H23" i="7" s="1"/>
  <c r="E22" i="7"/>
  <c r="H22" i="7" s="1"/>
  <c r="E21" i="7"/>
  <c r="H21" i="7" s="1"/>
  <c r="E20" i="7"/>
  <c r="H20" i="7" s="1"/>
  <c r="E19" i="7"/>
  <c r="H19" i="7" s="1"/>
  <c r="E18" i="7"/>
  <c r="H18" i="7" s="1"/>
  <c r="E17" i="7"/>
  <c r="H17" i="7" s="1"/>
  <c r="E16" i="7"/>
  <c r="H16" i="7" s="1"/>
  <c r="E15" i="7"/>
  <c r="H15" i="7" s="1"/>
  <c r="E14" i="7"/>
  <c r="H14" i="7" s="1"/>
  <c r="E13" i="7"/>
  <c r="H13" i="7" s="1"/>
  <c r="E12" i="7"/>
  <c r="H12" i="7" s="1"/>
  <c r="E11" i="7"/>
  <c r="H11" i="7" s="1"/>
  <c r="E10" i="7"/>
  <c r="E9" i="7" s="1"/>
  <c r="E52" i="7" s="1"/>
  <c r="G9" i="7"/>
  <c r="G52" i="7" s="1"/>
  <c r="F9" i="7"/>
  <c r="F52" i="7" s="1"/>
  <c r="D9" i="7"/>
  <c r="D52" i="7" s="1"/>
  <c r="C9" i="7"/>
  <c r="C52" i="7" s="1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I148" i="6" s="1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F139" i="6"/>
  <c r="I139" i="6" s="1"/>
  <c r="H138" i="6"/>
  <c r="G138" i="6"/>
  <c r="E138" i="6"/>
  <c r="D138" i="6"/>
  <c r="F137" i="6"/>
  <c r="I137" i="6" s="1"/>
  <c r="F136" i="6"/>
  <c r="F135" i="6"/>
  <c r="I135" i="6" s="1"/>
  <c r="H134" i="6"/>
  <c r="G134" i="6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I126" i="6"/>
  <c r="F126" i="6"/>
  <c r="F125" i="6"/>
  <c r="I125" i="6" s="1"/>
  <c r="H124" i="6"/>
  <c r="G124" i="6"/>
  <c r="E124" i="6"/>
  <c r="D124" i="6"/>
  <c r="F123" i="6"/>
  <c r="I123" i="6" s="1"/>
  <c r="F122" i="6"/>
  <c r="I122" i="6" s="1"/>
  <c r="F121" i="6"/>
  <c r="I121" i="6" s="1"/>
  <c r="I120" i="6"/>
  <c r="F120" i="6"/>
  <c r="F119" i="6"/>
  <c r="I119" i="6" s="1"/>
  <c r="F118" i="6"/>
  <c r="I118" i="6" s="1"/>
  <c r="F117" i="6"/>
  <c r="I117" i="6" s="1"/>
  <c r="F116" i="6"/>
  <c r="I116" i="6" s="1"/>
  <c r="F115" i="6"/>
  <c r="I115" i="6" s="1"/>
  <c r="H114" i="6"/>
  <c r="G114" i="6"/>
  <c r="E114" i="6"/>
  <c r="D114" i="6"/>
  <c r="F113" i="6"/>
  <c r="I113" i="6" s="1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I107" i="6" s="1"/>
  <c r="I106" i="6"/>
  <c r="F106" i="6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I100" i="6"/>
  <c r="F100" i="6"/>
  <c r="F99" i="6"/>
  <c r="I99" i="6" s="1"/>
  <c r="F98" i="6"/>
  <c r="I98" i="6" s="1"/>
  <c r="F97" i="6"/>
  <c r="I97" i="6" s="1"/>
  <c r="F96" i="6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F90" i="6"/>
  <c r="I90" i="6" s="1"/>
  <c r="F89" i="6"/>
  <c r="I89" i="6" s="1"/>
  <c r="F88" i="6"/>
  <c r="F87" i="6"/>
  <c r="I87" i="6" s="1"/>
  <c r="H86" i="6"/>
  <c r="G86" i="6"/>
  <c r="E86" i="6"/>
  <c r="D86" i="6"/>
  <c r="D85" i="6" s="1"/>
  <c r="G85" i="6"/>
  <c r="F83" i="6"/>
  <c r="I83" i="6" s="1"/>
  <c r="F82" i="6"/>
  <c r="I82" i="6" s="1"/>
  <c r="F81" i="6"/>
  <c r="I81" i="6" s="1"/>
  <c r="F80" i="6"/>
  <c r="I80" i="6" s="1"/>
  <c r="F79" i="6"/>
  <c r="I79" i="6" s="1"/>
  <c r="F78" i="6"/>
  <c r="I78" i="6" s="1"/>
  <c r="I77" i="6"/>
  <c r="F77" i="6"/>
  <c r="H76" i="6"/>
  <c r="G76" i="6"/>
  <c r="G10" i="6" s="1"/>
  <c r="G160" i="6" s="1"/>
  <c r="F76" i="6"/>
  <c r="I76" i="6" s="1"/>
  <c r="E76" i="6"/>
  <c r="D76" i="6"/>
  <c r="F75" i="6"/>
  <c r="I75" i="6" s="1"/>
  <c r="F74" i="6"/>
  <c r="I74" i="6" s="1"/>
  <c r="F73" i="6"/>
  <c r="I73" i="6" s="1"/>
  <c r="H72" i="6"/>
  <c r="G72" i="6"/>
  <c r="E72" i="6"/>
  <c r="D72" i="6"/>
  <c r="F71" i="6"/>
  <c r="I71" i="6" s="1"/>
  <c r="F70" i="6"/>
  <c r="I70" i="6" s="1"/>
  <c r="I69" i="6"/>
  <c r="F69" i="6"/>
  <c r="F68" i="6"/>
  <c r="I68" i="6" s="1"/>
  <c r="F67" i="6"/>
  <c r="I67" i="6" s="1"/>
  <c r="F66" i="6"/>
  <c r="I66" i="6" s="1"/>
  <c r="F65" i="6"/>
  <c r="F64" i="6"/>
  <c r="I64" i="6" s="1"/>
  <c r="H63" i="6"/>
  <c r="G63" i="6"/>
  <c r="E63" i="6"/>
  <c r="D63" i="6"/>
  <c r="F62" i="6"/>
  <c r="I62" i="6" s="1"/>
  <c r="F61" i="6"/>
  <c r="F59" i="6" s="1"/>
  <c r="I59" i="6" s="1"/>
  <c r="F60" i="6"/>
  <c r="I60" i="6" s="1"/>
  <c r="H59" i="6"/>
  <c r="G59" i="6"/>
  <c r="E59" i="6"/>
  <c r="D59" i="6"/>
  <c r="F58" i="6"/>
  <c r="I58" i="6" s="1"/>
  <c r="I57" i="6"/>
  <c r="F57" i="6"/>
  <c r="F56" i="6"/>
  <c r="I56" i="6" s="1"/>
  <c r="F55" i="6"/>
  <c r="I55" i="6" s="1"/>
  <c r="F54" i="6"/>
  <c r="I54" i="6" s="1"/>
  <c r="F53" i="6"/>
  <c r="I53" i="6" s="1"/>
  <c r="F52" i="6"/>
  <c r="I52" i="6" s="1"/>
  <c r="F51" i="6"/>
  <c r="F50" i="6"/>
  <c r="I50" i="6" s="1"/>
  <c r="H49" i="6"/>
  <c r="G49" i="6"/>
  <c r="E49" i="6"/>
  <c r="D49" i="6"/>
  <c r="F48" i="6"/>
  <c r="I48" i="6" s="1"/>
  <c r="F47" i="6"/>
  <c r="I47" i="6" s="1"/>
  <c r="F46" i="6"/>
  <c r="I46" i="6" s="1"/>
  <c r="F45" i="6"/>
  <c r="I45" i="6" s="1"/>
  <c r="F44" i="6"/>
  <c r="I44" i="6" s="1"/>
  <c r="I43" i="6"/>
  <c r="F43" i="6"/>
  <c r="F42" i="6"/>
  <c r="I42" i="6" s="1"/>
  <c r="F41" i="6"/>
  <c r="F39" i="6" s="1"/>
  <c r="F40" i="6"/>
  <c r="I40" i="6" s="1"/>
  <c r="H39" i="6"/>
  <c r="G39" i="6"/>
  <c r="E39" i="6"/>
  <c r="D39" i="6"/>
  <c r="F38" i="6"/>
  <c r="I38" i="6" s="1"/>
  <c r="I37" i="6"/>
  <c r="F37" i="6"/>
  <c r="F36" i="6"/>
  <c r="I36" i="6" s="1"/>
  <c r="F35" i="6"/>
  <c r="I35" i="6" s="1"/>
  <c r="F34" i="6"/>
  <c r="I34" i="6" s="1"/>
  <c r="F33" i="6"/>
  <c r="I33" i="6" s="1"/>
  <c r="F32" i="6"/>
  <c r="I32" i="6" s="1"/>
  <c r="F31" i="6"/>
  <c r="F30" i="6"/>
  <c r="I30" i="6" s="1"/>
  <c r="H29" i="6"/>
  <c r="G29" i="6"/>
  <c r="E29" i="6"/>
  <c r="D29" i="6"/>
  <c r="F28" i="6"/>
  <c r="I28" i="6" s="1"/>
  <c r="F27" i="6"/>
  <c r="I27" i="6" s="1"/>
  <c r="F26" i="6"/>
  <c r="I26" i="6" s="1"/>
  <c r="F25" i="6"/>
  <c r="I25" i="6" s="1"/>
  <c r="F24" i="6"/>
  <c r="I24" i="6" s="1"/>
  <c r="I23" i="6"/>
  <c r="F23" i="6"/>
  <c r="F22" i="6"/>
  <c r="I22" i="6" s="1"/>
  <c r="F21" i="6"/>
  <c r="F19" i="6" s="1"/>
  <c r="F20" i="6"/>
  <c r="I20" i="6" s="1"/>
  <c r="H19" i="6"/>
  <c r="G19" i="6"/>
  <c r="E19" i="6"/>
  <c r="D19" i="6"/>
  <c r="F18" i="6"/>
  <c r="I18" i="6" s="1"/>
  <c r="I17" i="6"/>
  <c r="F17" i="6"/>
  <c r="F16" i="6"/>
  <c r="I16" i="6" s="1"/>
  <c r="F15" i="6"/>
  <c r="I15" i="6" s="1"/>
  <c r="F14" i="6"/>
  <c r="I14" i="6" s="1"/>
  <c r="F13" i="6"/>
  <c r="I13" i="6" s="1"/>
  <c r="F12" i="6"/>
  <c r="I12" i="6" s="1"/>
  <c r="H11" i="6"/>
  <c r="G11" i="6"/>
  <c r="E11" i="6"/>
  <c r="E10" i="6" s="1"/>
  <c r="D11" i="6"/>
  <c r="G77" i="5"/>
  <c r="F77" i="5"/>
  <c r="D77" i="5"/>
  <c r="C77" i="5"/>
  <c r="H76" i="5"/>
  <c r="E76" i="5"/>
  <c r="E77" i="5" s="1"/>
  <c r="H75" i="5"/>
  <c r="H77" i="5" s="1"/>
  <c r="E75" i="5"/>
  <c r="H70" i="5"/>
  <c r="H69" i="5" s="1"/>
  <c r="E70" i="5"/>
  <c r="G69" i="5"/>
  <c r="F69" i="5"/>
  <c r="E69" i="5"/>
  <c r="D69" i="5"/>
  <c r="C69" i="5"/>
  <c r="H65" i="5"/>
  <c r="E65" i="5"/>
  <c r="H64" i="5"/>
  <c r="E64" i="5"/>
  <c r="H63" i="5"/>
  <c r="E63" i="5"/>
  <c r="E61" i="5" s="1"/>
  <c r="H62" i="5"/>
  <c r="H61" i="5" s="1"/>
  <c r="E62" i="5"/>
  <c r="G61" i="5"/>
  <c r="F61" i="5"/>
  <c r="D61" i="5"/>
  <c r="C61" i="5"/>
  <c r="H60" i="5"/>
  <c r="E60" i="5"/>
  <c r="H59" i="5"/>
  <c r="E59" i="5"/>
  <c r="H58" i="5"/>
  <c r="E58" i="5"/>
  <c r="H57" i="5"/>
  <c r="E57" i="5"/>
  <c r="H56" i="5"/>
  <c r="G56" i="5"/>
  <c r="F56" i="5"/>
  <c r="E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E47" i="5" s="1"/>
  <c r="E67" i="5" s="1"/>
  <c r="H48" i="5"/>
  <c r="E48" i="5"/>
  <c r="H47" i="5"/>
  <c r="H67" i="5" s="1"/>
  <c r="G47" i="5"/>
  <c r="G67" i="5" s="1"/>
  <c r="F47" i="5"/>
  <c r="F67" i="5" s="1"/>
  <c r="D47" i="5"/>
  <c r="D67" i="5" s="1"/>
  <c r="C47" i="5"/>
  <c r="C67" i="5" s="1"/>
  <c r="H40" i="5"/>
  <c r="E40" i="5"/>
  <c r="E38" i="5" s="1"/>
  <c r="H39" i="5"/>
  <c r="E39" i="5"/>
  <c r="H38" i="5"/>
  <c r="G38" i="5"/>
  <c r="F38" i="5"/>
  <c r="D38" i="5"/>
  <c r="C38" i="5"/>
  <c r="H37" i="5"/>
  <c r="E37" i="5"/>
  <c r="H36" i="5"/>
  <c r="G36" i="5"/>
  <c r="F36" i="5"/>
  <c r="E36" i="5"/>
  <c r="D36" i="5"/>
  <c r="C36" i="5"/>
  <c r="H35" i="5"/>
  <c r="E35" i="5"/>
  <c r="H34" i="5"/>
  <c r="E34" i="5"/>
  <c r="H33" i="5"/>
  <c r="E33" i="5"/>
  <c r="H32" i="5"/>
  <c r="E32" i="5"/>
  <c r="H31" i="5"/>
  <c r="E31" i="5"/>
  <c r="H30" i="5"/>
  <c r="E30" i="5"/>
  <c r="E29" i="5" s="1"/>
  <c r="H29" i="5"/>
  <c r="G29" i="5"/>
  <c r="F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G17" i="5"/>
  <c r="G42" i="5" s="1"/>
  <c r="G72" i="5" s="1"/>
  <c r="F17" i="5"/>
  <c r="F42" i="5" s="1"/>
  <c r="E17" i="5"/>
  <c r="D17" i="5"/>
  <c r="D42" i="5" s="1"/>
  <c r="D72" i="5" s="1"/>
  <c r="C17" i="5"/>
  <c r="C42" i="5" s="1"/>
  <c r="C72" i="5" s="1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H42" i="5" s="1"/>
  <c r="H72" i="5" s="1"/>
  <c r="E10" i="5"/>
  <c r="E80" i="4"/>
  <c r="D80" i="4"/>
  <c r="E78" i="4"/>
  <c r="D78" i="4"/>
  <c r="C78" i="4"/>
  <c r="E76" i="4"/>
  <c r="D76" i="4"/>
  <c r="C76" i="4"/>
  <c r="E75" i="4"/>
  <c r="E74" i="4" s="1"/>
  <c r="E82" i="4" s="1"/>
  <c r="E84" i="4" s="1"/>
  <c r="D75" i="4"/>
  <c r="D74" i="4" s="1"/>
  <c r="C75" i="4"/>
  <c r="C74" i="4"/>
  <c r="E72" i="4"/>
  <c r="D72" i="4"/>
  <c r="D82" i="4" s="1"/>
  <c r="D84" i="4" s="1"/>
  <c r="C72" i="4"/>
  <c r="C82" i="4" s="1"/>
  <c r="C84" i="4" s="1"/>
  <c r="D64" i="4"/>
  <c r="D66" i="4" s="1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E64" i="4" s="1"/>
  <c r="E66" i="4" s="1"/>
  <c r="D54" i="4"/>
  <c r="C54" i="4"/>
  <c r="C64" i="4" s="1"/>
  <c r="C66" i="4" s="1"/>
  <c r="D48" i="4"/>
  <c r="D12" i="4" s="1"/>
  <c r="D9" i="4" s="1"/>
  <c r="D22" i="4" s="1"/>
  <c r="D24" i="4" s="1"/>
  <c r="D26" i="4" s="1"/>
  <c r="D35" i="4" s="1"/>
  <c r="E44" i="4"/>
  <c r="D44" i="4"/>
  <c r="C44" i="4"/>
  <c r="E41" i="4"/>
  <c r="E48" i="4" s="1"/>
  <c r="E12" i="4" s="1"/>
  <c r="E9" i="4" s="1"/>
  <c r="E22" i="4" s="1"/>
  <c r="E24" i="4" s="1"/>
  <c r="E26" i="4" s="1"/>
  <c r="E35" i="4" s="1"/>
  <c r="D41" i="4"/>
  <c r="C41" i="4"/>
  <c r="C48" i="4" s="1"/>
  <c r="C12" i="4" s="1"/>
  <c r="C9" i="4" s="1"/>
  <c r="C22" i="4" s="1"/>
  <c r="C24" i="4" s="1"/>
  <c r="C26" i="4" s="1"/>
  <c r="C35" i="4" s="1"/>
  <c r="E31" i="4"/>
  <c r="D31" i="4"/>
  <c r="C31" i="4"/>
  <c r="E18" i="4"/>
  <c r="D18" i="4"/>
  <c r="C18" i="4"/>
  <c r="E14" i="4"/>
  <c r="D14" i="4"/>
  <c r="C14" i="4"/>
  <c r="I21" i="3"/>
  <c r="E21" i="3"/>
  <c r="L20" i="3"/>
  <c r="L19" i="3"/>
  <c r="L18" i="3"/>
  <c r="L17" i="3"/>
  <c r="L16" i="3"/>
  <c r="L15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L9" i="3" s="1"/>
  <c r="L21" i="3" s="1"/>
  <c r="K9" i="3"/>
  <c r="K21" i="3" s="1"/>
  <c r="J9" i="3"/>
  <c r="J21" i="3" s="1"/>
  <c r="I9" i="3"/>
  <c r="H9" i="3"/>
  <c r="H21" i="3" s="1"/>
  <c r="G9" i="3"/>
  <c r="G21" i="3" s="1"/>
  <c r="F9" i="3"/>
  <c r="F21" i="3" s="1"/>
  <c r="E9" i="3"/>
  <c r="D9" i="3"/>
  <c r="D21" i="3" s="1"/>
  <c r="C9" i="3"/>
  <c r="C21" i="3" s="1"/>
  <c r="G36" i="2"/>
  <c r="F36" i="2"/>
  <c r="E36" i="2"/>
  <c r="D36" i="2"/>
  <c r="C36" i="2"/>
  <c r="G29" i="2"/>
  <c r="G28" i="2"/>
  <c r="G27" i="2"/>
  <c r="G26" i="2" s="1"/>
  <c r="I26" i="2"/>
  <c r="H26" i="2"/>
  <c r="F26" i="2"/>
  <c r="E26" i="2"/>
  <c r="D26" i="2"/>
  <c r="C26" i="2"/>
  <c r="G24" i="2"/>
  <c r="G23" i="2"/>
  <c r="G22" i="2"/>
  <c r="G21" i="2" s="1"/>
  <c r="I21" i="2"/>
  <c r="H21" i="2"/>
  <c r="F21" i="2"/>
  <c r="E21" i="2"/>
  <c r="D21" i="2"/>
  <c r="C21" i="2"/>
  <c r="I13" i="2"/>
  <c r="H13" i="2"/>
  <c r="G13" i="2"/>
  <c r="F13" i="2"/>
  <c r="F8" i="2" s="1"/>
  <c r="F19" i="2" s="1"/>
  <c r="E13" i="2"/>
  <c r="D13" i="2"/>
  <c r="C13" i="2"/>
  <c r="I9" i="2"/>
  <c r="I8" i="2" s="1"/>
  <c r="I19" i="2" s="1"/>
  <c r="H9" i="2"/>
  <c r="G9" i="2"/>
  <c r="G8" i="2" s="1"/>
  <c r="G19" i="2" s="1"/>
  <c r="F9" i="2"/>
  <c r="E9" i="2"/>
  <c r="E8" i="2" s="1"/>
  <c r="E19" i="2" s="1"/>
  <c r="D9" i="2"/>
  <c r="C9" i="2"/>
  <c r="C8" i="2" s="1"/>
  <c r="C19" i="2" s="1"/>
  <c r="H8" i="2"/>
  <c r="H19" i="2" s="1"/>
  <c r="D8" i="2"/>
  <c r="D19" i="2" s="1"/>
  <c r="G75" i="1"/>
  <c r="F75" i="1"/>
  <c r="G68" i="1"/>
  <c r="F68" i="1"/>
  <c r="F79" i="1" s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F47" i="1" s="1"/>
  <c r="F59" i="1" s="1"/>
  <c r="F81" i="1" s="1"/>
  <c r="G19" i="1"/>
  <c r="F19" i="1"/>
  <c r="D17" i="1"/>
  <c r="C17" i="1"/>
  <c r="G9" i="1"/>
  <c r="G47" i="1" s="1"/>
  <c r="G59" i="1" s="1"/>
  <c r="G81" i="1" s="1"/>
  <c r="F9" i="1"/>
  <c r="D9" i="1"/>
  <c r="D47" i="1" s="1"/>
  <c r="D62" i="1" s="1"/>
  <c r="C9" i="1"/>
  <c r="C47" i="1" s="1"/>
  <c r="C62" i="1" s="1"/>
  <c r="C85" i="8" l="1"/>
  <c r="D22" i="8"/>
  <c r="G22" i="8" s="1"/>
  <c r="G11" i="8" s="1"/>
  <c r="D31" i="8"/>
  <c r="G31" i="8" s="1"/>
  <c r="D42" i="8"/>
  <c r="G42" i="8" s="1"/>
  <c r="D49" i="8"/>
  <c r="H10" i="7"/>
  <c r="H9" i="7" s="1"/>
  <c r="H32" i="7"/>
  <c r="H30" i="7" s="1"/>
  <c r="I11" i="6"/>
  <c r="F138" i="6"/>
  <c r="I138" i="6" s="1"/>
  <c r="I140" i="6"/>
  <c r="I21" i="6"/>
  <c r="I19" i="6" s="1"/>
  <c r="F63" i="6"/>
  <c r="I63" i="6" s="1"/>
  <c r="F94" i="6"/>
  <c r="I94" i="6" s="1"/>
  <c r="F147" i="6"/>
  <c r="I147" i="6" s="1"/>
  <c r="F151" i="6"/>
  <c r="I151" i="6" s="1"/>
  <c r="H10" i="6"/>
  <c r="F29" i="6"/>
  <c r="F49" i="6"/>
  <c r="I65" i="6"/>
  <c r="F72" i="6"/>
  <c r="I72" i="6" s="1"/>
  <c r="F86" i="6"/>
  <c r="I96" i="6"/>
  <c r="F11" i="6"/>
  <c r="I41" i="6"/>
  <c r="I39" i="6" s="1"/>
  <c r="I61" i="6"/>
  <c r="E85" i="6"/>
  <c r="E160" i="6" s="1"/>
  <c r="F114" i="6"/>
  <c r="I114" i="6" s="1"/>
  <c r="I136" i="6"/>
  <c r="F134" i="6"/>
  <c r="I134" i="6" s="1"/>
  <c r="D10" i="6"/>
  <c r="D160" i="6" s="1"/>
  <c r="I31" i="6"/>
  <c r="I29" i="6" s="1"/>
  <c r="I51" i="6"/>
  <c r="I49" i="6" s="1"/>
  <c r="H85" i="6"/>
  <c r="I88" i="6"/>
  <c r="F104" i="6"/>
  <c r="I104" i="6" s="1"/>
  <c r="F124" i="6"/>
  <c r="I124" i="6" s="1"/>
  <c r="E42" i="5"/>
  <c r="E72" i="5" s="1"/>
  <c r="F72" i="5"/>
  <c r="G49" i="8" l="1"/>
  <c r="D48" i="8"/>
  <c r="G48" i="8" s="1"/>
  <c r="G85" i="8" s="1"/>
  <c r="D11" i="8"/>
  <c r="D85" i="8" s="1"/>
  <c r="H52" i="7"/>
  <c r="I86" i="6"/>
  <c r="I85" i="6" s="1"/>
  <c r="F85" i="6"/>
  <c r="F10" i="6"/>
  <c r="F160" i="6" s="1"/>
  <c r="H160" i="6"/>
  <c r="I10" i="6"/>
  <c r="I160" i="6" s="1"/>
</calcChain>
</file>

<file path=xl/sharedStrings.xml><?xml version="1.0" encoding="utf-8"?>
<sst xmlns="http://schemas.openxmlformats.org/spreadsheetml/2006/main" count="660" uniqueCount="453">
  <si>
    <t>Universidad Tecnológica de Tehuacán (a)</t>
  </si>
  <si>
    <t>Estado de Situación Financiera Detallado - LDF</t>
  </si>
  <si>
    <t>Al 31 de diciembre de 2023 y al 30 de Septiembre de 2024 (b)</t>
  </si>
  <si>
    <t>(PESOS)</t>
  </si>
  <si>
    <t>Concepto (c)</t>
  </si>
  <si>
    <t>2024 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</si>
  <si>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</si>
  <si>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</si>
  <si>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</si>
  <si>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</si>
  <si>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</si>
  <si>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</si>
  <si>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</si>
  <si>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</si>
  <si>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</si>
  <si>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</si>
  <si>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</si>
  <si>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</si>
  <si>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</si>
  <si>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</si>
  <si>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</si>
  <si>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</si>
  <si>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</si>
  <si>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</si>
  <si>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</si>
  <si>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</si>
  <si>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</si>
  <si>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</si>
  <si>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</si>
  <si>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</si>
  <si>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</si>
  <si>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</si>
  <si>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</si>
  <si>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</si>
  <si>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</si>
  <si>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</si>
  <si>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</si>
  <si>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</si>
  <si>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</si>
  <si>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</si>
  <si>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</si>
  <si>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</si>
  <si>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</si>
  <si>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</si>
  <si>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</si>
  <si>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</si>
  <si>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</si>
  <si>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</si>
  <si>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</si>
  <si>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</si>
  <si>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</si>
  <si>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</si>
  <si>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</si>
  <si>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</si>
  <si>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</si>
  <si>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</si>
  <si>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</si>
  <si>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</si>
  <si>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</si>
  <si>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</si>
  <si>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</si>
  <si>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</si>
  <si>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</si>
  <si>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</si>
  <si>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</si>
  <si>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</si>
  <si>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</si>
  <si>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</si>
  <si>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</si>
  <si>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</si>
  <si>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</si>
  <si>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</si>
  <si>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</si>
  <si>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</si>
  <si>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</si>
  <si>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</si>
  <si>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</si>
  <si>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</si>
  <si>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</si>
  <si>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</si>
  <si>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</si>
  <si>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</si>
  <si>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</si>
  <si>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</si>
  <si>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</si>
  <si>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</si>
  <si>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</si>
  <si>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</si>
  <si>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</si>
  <si>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</si>
  <si>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</si>
  <si>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</si>
  <si>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</si>
  <si>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</si>
  <si>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</si>
  <si>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</si>
  <si>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</si>
  <si>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</si>
  <si>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</si>
  <si>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</si>
  <si>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</si>
  <si>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</si>
  <si>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</si>
  <si>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</si>
  <si>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</si>
  <si>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</si>
  <si>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</si>
  <si>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</si>
  <si>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</si>
  <si>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</si>
  <si>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</si>
  <si>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</si>
  <si>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</si>
  <si>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</si>
  <si>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</si>
  <si>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</si>
  <si>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</si>
  <si>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</si>
  <si>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</si>
  <si>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</si>
  <si>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</si>
  <si>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</si>
  <si>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</si>
  <si>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</si>
  <si>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</si>
  <si>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30 de Septiembre de 2024 (b)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</si>
  <si>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</si>
  <si>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</si>
  <si>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</si>
  <si>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</si>
  <si>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</si>
  <si>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</si>
  <si>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</si>
  <si>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</si>
  <si>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</si>
  <si>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</si>
  <si>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</si>
  <si>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</si>
  <si>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</si>
  <si>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</si>
  <si>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</si>
  <si>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</si>
  <si>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</si>
  <si>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</si>
  <si>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</si>
  <si>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</si>
  <si>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</si>
  <si>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</si>
  <si>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</si>
  <si>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</si>
  <si>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</si>
  <si>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</si>
  <si>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</si>
  <si>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</si>
  <si>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</si>
  <si>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</si>
  <si>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</si>
  <si>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</si>
  <si>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</si>
  <si>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</si>
  <si>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</si>
  <si>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</si>
  <si>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</si>
  <si>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</si>
  <si>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</si>
  <si>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</si>
  <si>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</si>
  <si>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</si>
  <si>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</si>
  <si>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</si>
  <si>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</si>
  <si>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</si>
  <si>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</si>
  <si>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</si>
  <si>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</si>
  <si>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</si>
  <si>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</si>
  <si>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</si>
  <si>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</si>
  <si>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</si>
  <si>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</si>
  <si>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</si>
  <si>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</si>
  <si>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</si>
  <si>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</si>
  <si>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</si>
  <si>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</si>
  <si>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</si>
  <si>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</si>
  <si>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</si>
  <si>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</si>
  <si>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</si>
  <si>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</si>
  <si>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</si>
  <si>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</si>
  <si>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</si>
  <si>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</si>
  <si>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</si>
  <si>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</si>
  <si>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</si>
  <si>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</si>
  <si>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</si>
  <si>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</si>
  <si>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</si>
  <si>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</si>
  <si>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</si>
  <si>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</si>
  <si>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</si>
  <si>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</si>
  <si>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</si>
  <si>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</si>
  <si>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</si>
  <si>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</si>
  <si>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</si>
  <si>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</si>
  <si>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</si>
  <si>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</si>
  <si>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</si>
  <si>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</si>
  <si>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</si>
  <si>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</si>
  <si>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</si>
  <si>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</si>
  <si>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</si>
  <si>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</si>
  <si>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</si>
  <si>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</si>
  <si>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</si>
  <si>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</si>
  <si>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</si>
  <si>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</si>
  <si>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</si>
  <si>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</si>
  <si>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</si>
  <si>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</si>
  <si>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</si>
  <si>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</si>
  <si>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</si>
  <si>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</si>
  <si>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</si>
  <si>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</si>
  <si>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</si>
  <si>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</si>
  <si>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</si>
  <si>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</si>
  <si>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</si>
  <si>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</si>
  <si>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</si>
  <si>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</si>
  <si>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</si>
  <si>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</si>
  <si>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</si>
  <si>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</si>
  <si>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</si>
  <si>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</si>
  <si>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</si>
  <si>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</si>
  <si>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</si>
  <si>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</si>
  <si>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</si>
  <si>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</si>
  <si>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</si>
  <si>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</si>
  <si>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</si>
  <si>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</si>
  <si>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</si>
  <si>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</si>
  <si>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</si>
  <si>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</si>
  <si>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</si>
  <si>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</si>
  <si>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</si>
  <si>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</si>
  <si>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</si>
  <si>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</si>
  <si>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</si>
  <si>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</si>
  <si>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</si>
  <si>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</si>
  <si>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</si>
  <si>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</si>
  <si>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</si>
  <si>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</si>
  <si>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</si>
  <si>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</si>
  <si>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</si>
  <si>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</si>
  <si>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</si>
  <si>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</si>
  <si>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</si>
  <si>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</si>
  <si>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</si>
  <si>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</si>
  <si>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</si>
  <si>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</si>
  <si>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</si>
  <si>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</si>
  <si>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</si>
  <si>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</si>
  <si>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</si>
  <si>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</si>
  <si>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</si>
  <si>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</si>
  <si>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</si>
  <si>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</si>
  <si>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</si>
  <si>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</si>
  <si>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</si>
  <si>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</si>
  <si>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</si>
  <si>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</si>
  <si>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</si>
  <si>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</si>
  <si>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</si>
  <si>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</si>
  <si>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</si>
  <si>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</si>
  <si>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</si>
  <si>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</si>
  <si>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</si>
  <si>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</si>
  <si>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</si>
  <si>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</si>
  <si>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</si>
  <si>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</si>
  <si>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</si>
  <si>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</si>
  <si>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</si>
  <si>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</si>
  <si>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</si>
  <si>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</si>
  <si>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</si>
  <si>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</si>
  <si>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</si>
  <si>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</si>
  <si>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</si>
  <si>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</si>
  <si>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</si>
  <si>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</si>
  <si>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</si>
  <si>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</si>
  <si>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</si>
  <si>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</si>
  <si>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</si>
  <si>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</si>
  <si>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</si>
  <si>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</si>
  <si>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</si>
  <si>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</si>
  <si>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</si>
  <si>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</si>
  <si>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</si>
  <si>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</si>
  <si>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</si>
  <si>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</si>
  <si>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</si>
  <si>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</si>
  <si>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</si>
  <si>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</si>
  <si>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</si>
  <si>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</si>
  <si>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</si>
  <si>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</si>
  <si>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</si>
  <si>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</si>
  <si>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</si>
  <si>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</si>
  <si>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</si>
  <si>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</si>
  <si>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</si>
  <si>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</si>
  <si>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</si>
  <si>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</si>
  <si>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</si>
  <si>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</si>
  <si>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</si>
  <si>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</si>
  <si>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</si>
  <si>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</si>
  <si>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</si>
  <si>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</si>
  <si>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</si>
  <si>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</si>
  <si>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</si>
  <si>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</si>
  <si>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</si>
  <si>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</si>
  <si>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</si>
  <si>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</si>
  <si>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</si>
  <si>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</si>
  <si>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</si>
  <si>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</si>
  <si>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</si>
  <si>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</si>
  <si>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</si>
  <si>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</si>
  <si>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RECTORIA</t>
  </si>
  <si>
    <t>VINCULACION</t>
  </si>
  <si>
    <t>PLANEACION Y EVALUACION</t>
  </si>
  <si>
    <t>SERVICIOS ESCOLARES</t>
  </si>
  <si>
    <t>ADMINISTRACION Y FINANZAS</t>
  </si>
  <si>
    <t>PROMOCION Y DIFUSION</t>
  </si>
  <si>
    <t>MECATRONICA</t>
  </si>
  <si>
    <t>PROCESOS ALIMENTARIOS</t>
  </si>
  <si>
    <t>AGROBIOTECNOLOGIA/ASP</t>
  </si>
  <si>
    <t>TECNOLOGIAS DE LA INFORMACION Y COMUNICACION</t>
  </si>
  <si>
    <t>DESARROLLO DE NEGOCIOS</t>
  </si>
  <si>
    <t>ENERGIAS RENOVABLES</t>
  </si>
  <si>
    <t>PROCESOS INDUSTRIALES</t>
  </si>
  <si>
    <t>INTERNACIONALIZACION</t>
  </si>
  <si>
    <t>UNIDAD DE DESARROLLO ACADEMICO</t>
  </si>
  <si>
    <t>INVESTIGACION</t>
  </si>
  <si>
    <t>ACTIVIDADES CULTURALES Y DEPORTIVAS</t>
  </si>
  <si>
    <t>ENFERMERIA</t>
  </si>
  <si>
    <t>EXTENSIÒN UNIVERSITARIA</t>
  </si>
  <si>
    <t>DIVISIÓN DE CARRERA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</si>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</sst>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1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0" xfId="0" applyFont="1" applyBorder="1"/>
    <xf numFmtId="0" fontId="1" fillId="0" borderId="9" xfId="0" applyFont="1" applyBorder="1" applyAlignment="1">
      <alignment horizontal="justify" vertical="center" wrapText="1"/>
    </xf>
    <xf numFmtId="0" fontId="1" fillId="0" borderId="25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25" activePane="bottomLeft" state="frozen"/>
      <selection pane="bottomLeft" activeCell="E40" sqref="E4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3" t="s">
        <v>0</v>
      </c>
      <c r="C2" s="4"/>
      <c r="D2" s="4"/>
      <c r="E2" s="4"/>
      <c r="F2" s="4"/>
      <c r="G2" s="5"/>
    </row>
    <row r="3" spans="2:7" x14ac:dyDescent="0.2">
      <c r="B3" s="6" t="s">
        <v>1</v>
      </c>
      <c r="C3" s="7"/>
      <c r="D3" s="7"/>
      <c r="E3" s="7"/>
      <c r="F3" s="7"/>
      <c r="G3" s="8"/>
    </row>
    <row r="4" spans="2:7" x14ac:dyDescent="0.2">
      <c r="B4" s="6" t="s">
        <v>2</v>
      </c>
      <c r="C4" s="7"/>
      <c r="D4" s="7"/>
      <c r="E4" s="7"/>
      <c r="F4" s="7"/>
      <c r="G4" s="8"/>
    </row>
    <row r="5" spans="2:7" ht="13.5" thickBot="1" x14ac:dyDescent="0.25">
      <c r="B5" s="9" t="s">
        <v>3</v>
      </c>
      <c r="C5" s="10"/>
      <c r="D5" s="10"/>
      <c r="E5" s="10"/>
      <c r="F5" s="10"/>
      <c r="G5" s="11"/>
    </row>
    <row r="6" spans="2:7" ht="26.25" thickBot="1" x14ac:dyDescent="0.25">
      <c r="B6" s="12" t="s">
        <v>4</v>
      </c>
      <c r="C6" s="13" t="s">
        <v>5</v>
      </c>
      <c r="D6" s="13" t="s">
        <v>6</v>
      </c>
      <c r="E6" s="14" t="s">
        <v>4</v>
      </c>
      <c r="F6" s="13" t="s">
        <v>5</v>
      </c>
      <c r="G6" s="13" t="s">
        <v>6</v>
      </c>
    </row>
    <row r="7" spans="2:7" x14ac:dyDescent="0.2">
      <c r="B7" s="15" t="s">
        <v>7</v>
      </c>
      <c r="C7" s="16"/>
      <c r="D7" s="16"/>
      <c r="E7" s="17" t="s">
        <v>8</v>
      </c>
      <c r="F7" s="16"/>
      <c r="G7" s="16"/>
    </row>
    <row r="8" spans="2:7" x14ac:dyDescent="0.2">
      <c r="B8" s="15" t="s">
        <v>9</v>
      </c>
      <c r="C8" s="18"/>
      <c r="D8" s="18"/>
      <c r="E8" s="17" t="s">
        <v>10</v>
      </c>
      <c r="F8" s="18"/>
      <c r="G8" s="18"/>
    </row>
    <row r="9" spans="2:7" x14ac:dyDescent="0.2">
      <c r="B9" s="19" t="s">
        <v>11</v>
      </c>
      <c r="C9" s="18">
        <f>SUM(C10:C16)</f>
        <v>22824234.260000002</v>
      </c>
      <c r="D9" s="18">
        <f>SUM(D10:D16)</f>
        <v>5591627.7300000004</v>
      </c>
      <c r="E9" s="20" t="s">
        <v>12</v>
      </c>
      <c r="F9" s="18">
        <f>SUM(F10:F18)</f>
        <v>2011006.29</v>
      </c>
      <c r="G9" s="18">
        <f>SUM(G10:G18)</f>
        <v>3481136.17</v>
      </c>
    </row>
    <row r="10" spans="2:7" x14ac:dyDescent="0.2">
      <c r="B10" s="21" t="s">
        <v>13</v>
      </c>
      <c r="C10" s="18">
        <v>0</v>
      </c>
      <c r="D10" s="18">
        <v>0</v>
      </c>
      <c r="E10" s="22" t="s">
        <v>14</v>
      </c>
      <c r="F10" s="18">
        <v>925452.09</v>
      </c>
      <c r="G10" s="18">
        <v>1475369.69</v>
      </c>
    </row>
    <row r="11" spans="2:7" x14ac:dyDescent="0.2">
      <c r="B11" s="21" t="s">
        <v>15</v>
      </c>
      <c r="C11" s="18">
        <v>22824234.260000002</v>
      </c>
      <c r="D11" s="18">
        <v>5591627.7300000004</v>
      </c>
      <c r="E11" s="22" t="s">
        <v>16</v>
      </c>
      <c r="F11" s="18">
        <v>253479.01</v>
      </c>
      <c r="G11" s="18">
        <v>8380.01</v>
      </c>
    </row>
    <row r="12" spans="2:7" x14ac:dyDescent="0.2">
      <c r="B12" s="21" t="s">
        <v>17</v>
      </c>
      <c r="C12" s="18">
        <v>0</v>
      </c>
      <c r="D12" s="18">
        <v>0</v>
      </c>
      <c r="E12" s="22" t="s">
        <v>18</v>
      </c>
      <c r="F12" s="18">
        <v>0</v>
      </c>
      <c r="G12" s="18">
        <v>0</v>
      </c>
    </row>
    <row r="13" spans="2:7" x14ac:dyDescent="0.2">
      <c r="B13" s="21" t="s">
        <v>19</v>
      </c>
      <c r="C13" s="18">
        <v>0</v>
      </c>
      <c r="D13" s="18">
        <v>0</v>
      </c>
      <c r="E13" s="22" t="s">
        <v>20</v>
      </c>
      <c r="F13" s="18">
        <v>0</v>
      </c>
      <c r="G13" s="18">
        <v>0</v>
      </c>
    </row>
    <row r="14" spans="2:7" x14ac:dyDescent="0.2">
      <c r="B14" s="21" t="s">
        <v>21</v>
      </c>
      <c r="C14" s="18">
        <v>0</v>
      </c>
      <c r="D14" s="18">
        <v>0</v>
      </c>
      <c r="E14" s="22" t="s">
        <v>22</v>
      </c>
      <c r="F14" s="18">
        <v>0</v>
      </c>
      <c r="G14" s="18">
        <v>0</v>
      </c>
    </row>
    <row r="15" spans="2:7" ht="25.5" x14ac:dyDescent="0.2">
      <c r="B15" s="21" t="s">
        <v>23</v>
      </c>
      <c r="C15" s="18">
        <v>0</v>
      </c>
      <c r="D15" s="18">
        <v>0</v>
      </c>
      <c r="E15" s="22" t="s">
        <v>24</v>
      </c>
      <c r="F15" s="18">
        <v>0</v>
      </c>
      <c r="G15" s="18">
        <v>0</v>
      </c>
    </row>
    <row r="16" spans="2:7" x14ac:dyDescent="0.2">
      <c r="B16" s="21" t="s">
        <v>25</v>
      </c>
      <c r="C16" s="18">
        <v>0</v>
      </c>
      <c r="D16" s="18">
        <v>0</v>
      </c>
      <c r="E16" s="22" t="s">
        <v>26</v>
      </c>
      <c r="F16" s="18">
        <v>730360.2</v>
      </c>
      <c r="G16" s="18">
        <v>1900196.47</v>
      </c>
    </row>
    <row r="17" spans="2:7" x14ac:dyDescent="0.2">
      <c r="B17" s="19" t="s">
        <v>27</v>
      </c>
      <c r="C17" s="18">
        <f>SUM(C18:C24)</f>
        <v>1683</v>
      </c>
      <c r="D17" s="18">
        <f>SUM(D18:D24)</f>
        <v>16135091.310000001</v>
      </c>
      <c r="E17" s="22" t="s">
        <v>28</v>
      </c>
      <c r="F17" s="18">
        <v>0</v>
      </c>
      <c r="G17" s="18">
        <v>0</v>
      </c>
    </row>
    <row r="18" spans="2:7" x14ac:dyDescent="0.2">
      <c r="B18" s="21" t="s">
        <v>29</v>
      </c>
      <c r="C18" s="18">
        <v>0</v>
      </c>
      <c r="D18" s="18">
        <v>0</v>
      </c>
      <c r="E18" s="22" t="s">
        <v>30</v>
      </c>
      <c r="F18" s="18">
        <v>101714.99</v>
      </c>
      <c r="G18" s="18">
        <v>97190</v>
      </c>
    </row>
    <row r="19" spans="2:7" x14ac:dyDescent="0.2">
      <c r="B19" s="21" t="s">
        <v>31</v>
      </c>
      <c r="C19" s="18">
        <v>0</v>
      </c>
      <c r="D19" s="18">
        <v>0</v>
      </c>
      <c r="E19" s="20" t="s">
        <v>32</v>
      </c>
      <c r="F19" s="18">
        <f>SUM(F20:F22)</f>
        <v>0</v>
      </c>
      <c r="G19" s="18">
        <f>SUM(G20:G22)</f>
        <v>0</v>
      </c>
    </row>
    <row r="20" spans="2:7" x14ac:dyDescent="0.2">
      <c r="B20" s="21" t="s">
        <v>33</v>
      </c>
      <c r="C20" s="18">
        <v>1683</v>
      </c>
      <c r="D20" s="18">
        <v>243998.31</v>
      </c>
      <c r="E20" s="22" t="s">
        <v>34</v>
      </c>
      <c r="F20" s="18">
        <v>0</v>
      </c>
      <c r="G20" s="18">
        <v>0</v>
      </c>
    </row>
    <row r="21" spans="2:7" x14ac:dyDescent="0.2">
      <c r="B21" s="21" t="s">
        <v>35</v>
      </c>
      <c r="C21" s="18">
        <v>0</v>
      </c>
      <c r="D21" s="18">
        <v>0</v>
      </c>
      <c r="E21" s="23" t="s">
        <v>36</v>
      </c>
      <c r="F21" s="18">
        <v>0</v>
      </c>
      <c r="G21" s="18">
        <v>0</v>
      </c>
    </row>
    <row r="22" spans="2:7" x14ac:dyDescent="0.2">
      <c r="B22" s="21" t="s">
        <v>37</v>
      </c>
      <c r="C22" s="18">
        <v>0</v>
      </c>
      <c r="D22" s="18">
        <v>0</v>
      </c>
      <c r="E22" s="22" t="s">
        <v>38</v>
      </c>
      <c r="F22" s="18">
        <v>0</v>
      </c>
      <c r="G22" s="18">
        <v>0</v>
      </c>
    </row>
    <row r="23" spans="2:7" x14ac:dyDescent="0.2">
      <c r="B23" s="21" t="s">
        <v>39</v>
      </c>
      <c r="C23" s="18">
        <v>0</v>
      </c>
      <c r="D23" s="18">
        <v>0</v>
      </c>
      <c r="E23" s="20" t="s">
        <v>40</v>
      </c>
      <c r="F23" s="18">
        <f>SUM(F24:F25)</f>
        <v>0</v>
      </c>
      <c r="G23" s="18">
        <f>SUM(G24:G25)</f>
        <v>0</v>
      </c>
    </row>
    <row r="24" spans="2:7" x14ac:dyDescent="0.2">
      <c r="B24" s="21" t="s">
        <v>41</v>
      </c>
      <c r="C24" s="18">
        <v>0</v>
      </c>
      <c r="D24" s="18">
        <v>15891093</v>
      </c>
      <c r="E24" s="22" t="s">
        <v>42</v>
      </c>
      <c r="F24" s="18">
        <v>0</v>
      </c>
      <c r="G24" s="18">
        <v>0</v>
      </c>
    </row>
    <row r="25" spans="2:7" x14ac:dyDescent="0.2">
      <c r="B25" s="19" t="s">
        <v>43</v>
      </c>
      <c r="C25" s="18">
        <f>SUM(C26:C30)</f>
        <v>0</v>
      </c>
      <c r="D25" s="18">
        <f>SUM(D26:D30)</f>
        <v>0</v>
      </c>
      <c r="E25" s="22" t="s">
        <v>44</v>
      </c>
      <c r="F25" s="18">
        <v>0</v>
      </c>
      <c r="G25" s="18">
        <v>0</v>
      </c>
    </row>
    <row r="26" spans="2:7" ht="25.5" x14ac:dyDescent="0.2">
      <c r="B26" s="21" t="s">
        <v>45</v>
      </c>
      <c r="C26" s="18">
        <v>0</v>
      </c>
      <c r="D26" s="18">
        <v>0</v>
      </c>
      <c r="E26" s="20" t="s">
        <v>46</v>
      </c>
      <c r="F26" s="18">
        <v>0</v>
      </c>
      <c r="G26" s="18">
        <v>0</v>
      </c>
    </row>
    <row r="27" spans="2:7" ht="25.5" x14ac:dyDescent="0.2">
      <c r="B27" s="21" t="s">
        <v>47</v>
      </c>
      <c r="C27" s="18">
        <v>0</v>
      </c>
      <c r="D27" s="18">
        <v>0</v>
      </c>
      <c r="E27" s="20" t="s">
        <v>48</v>
      </c>
      <c r="F27" s="18">
        <f>SUM(F28:F30)</f>
        <v>0</v>
      </c>
      <c r="G27" s="18">
        <f>SUM(G28:G30)</f>
        <v>15891093</v>
      </c>
    </row>
    <row r="28" spans="2:7" ht="25.5" x14ac:dyDescent="0.2">
      <c r="B28" s="21" t="s">
        <v>49</v>
      </c>
      <c r="C28" s="18">
        <v>0</v>
      </c>
      <c r="D28" s="18">
        <v>0</v>
      </c>
      <c r="E28" s="22" t="s">
        <v>50</v>
      </c>
      <c r="F28" s="18">
        <v>0</v>
      </c>
      <c r="G28" s="18">
        <v>15891093</v>
      </c>
    </row>
    <row r="29" spans="2:7" x14ac:dyDescent="0.2">
      <c r="B29" s="21" t="s">
        <v>51</v>
      </c>
      <c r="C29" s="18">
        <v>0</v>
      </c>
      <c r="D29" s="18">
        <v>0</v>
      </c>
      <c r="E29" s="22" t="s">
        <v>52</v>
      </c>
      <c r="F29" s="18">
        <v>0</v>
      </c>
      <c r="G29" s="18">
        <v>0</v>
      </c>
    </row>
    <row r="30" spans="2:7" x14ac:dyDescent="0.2">
      <c r="B30" s="21" t="s">
        <v>53</v>
      </c>
      <c r="C30" s="18">
        <v>0</v>
      </c>
      <c r="D30" s="18">
        <v>0</v>
      </c>
      <c r="E30" s="22" t="s">
        <v>54</v>
      </c>
      <c r="F30" s="18">
        <v>0</v>
      </c>
      <c r="G30" s="18">
        <v>0</v>
      </c>
    </row>
    <row r="31" spans="2:7" ht="25.5" x14ac:dyDescent="0.2">
      <c r="B31" s="19" t="s">
        <v>55</v>
      </c>
      <c r="C31" s="18">
        <f>SUM(C32:C36)</f>
        <v>0</v>
      </c>
      <c r="D31" s="18">
        <f>SUM(D32:D36)</f>
        <v>0</v>
      </c>
      <c r="E31" s="20" t="s">
        <v>56</v>
      </c>
      <c r="F31" s="18">
        <f>SUM(F32:F37)</f>
        <v>0</v>
      </c>
      <c r="G31" s="18">
        <f>SUM(G32:G37)</f>
        <v>0</v>
      </c>
    </row>
    <row r="32" spans="2:7" x14ac:dyDescent="0.2">
      <c r="B32" s="21" t="s">
        <v>57</v>
      </c>
      <c r="C32" s="18">
        <v>0</v>
      </c>
      <c r="D32" s="18">
        <v>0</v>
      </c>
      <c r="E32" s="22" t="s">
        <v>58</v>
      </c>
      <c r="F32" s="18">
        <v>0</v>
      </c>
      <c r="G32" s="18">
        <v>0</v>
      </c>
    </row>
    <row r="33" spans="2:7" x14ac:dyDescent="0.2">
      <c r="B33" s="21" t="s">
        <v>59</v>
      </c>
      <c r="C33" s="18">
        <v>0</v>
      </c>
      <c r="D33" s="18">
        <v>0</v>
      </c>
      <c r="E33" s="22" t="s">
        <v>60</v>
      </c>
      <c r="F33" s="18">
        <v>0</v>
      </c>
      <c r="G33" s="18">
        <v>0</v>
      </c>
    </row>
    <row r="34" spans="2:7" x14ac:dyDescent="0.2">
      <c r="B34" s="21" t="s">
        <v>61</v>
      </c>
      <c r="C34" s="18">
        <v>0</v>
      </c>
      <c r="D34" s="18">
        <v>0</v>
      </c>
      <c r="E34" s="22" t="s">
        <v>62</v>
      </c>
      <c r="F34" s="18">
        <v>0</v>
      </c>
      <c r="G34" s="18">
        <v>0</v>
      </c>
    </row>
    <row r="35" spans="2:7" ht="25.5" x14ac:dyDescent="0.2">
      <c r="B35" s="21" t="s">
        <v>63</v>
      </c>
      <c r="C35" s="18">
        <v>0</v>
      </c>
      <c r="D35" s="18">
        <v>0</v>
      </c>
      <c r="E35" s="22" t="s">
        <v>64</v>
      </c>
      <c r="F35" s="18">
        <v>0</v>
      </c>
      <c r="G35" s="18">
        <v>0</v>
      </c>
    </row>
    <row r="36" spans="2:7" x14ac:dyDescent="0.2">
      <c r="B36" s="21" t="s">
        <v>65</v>
      </c>
      <c r="C36" s="18">
        <v>0</v>
      </c>
      <c r="D36" s="18">
        <v>0</v>
      </c>
      <c r="E36" s="22" t="s">
        <v>66</v>
      </c>
      <c r="F36" s="18">
        <v>0</v>
      </c>
      <c r="G36" s="18">
        <v>0</v>
      </c>
    </row>
    <row r="37" spans="2:7" x14ac:dyDescent="0.2">
      <c r="B37" s="19" t="s">
        <v>67</v>
      </c>
      <c r="C37" s="18">
        <v>0</v>
      </c>
      <c r="D37" s="18">
        <v>0</v>
      </c>
      <c r="E37" s="22" t="s">
        <v>68</v>
      </c>
      <c r="F37" s="18">
        <v>0</v>
      </c>
      <c r="G37" s="18">
        <v>0</v>
      </c>
    </row>
    <row r="38" spans="2:7" x14ac:dyDescent="0.2">
      <c r="B38" s="19" t="s">
        <v>69</v>
      </c>
      <c r="C38" s="18">
        <f>SUM(C39:C40)</f>
        <v>0</v>
      </c>
      <c r="D38" s="18">
        <f>SUM(D39:D40)</f>
        <v>0</v>
      </c>
      <c r="E38" s="20" t="s">
        <v>70</v>
      </c>
      <c r="F38" s="18">
        <f>SUM(F39:F41)</f>
        <v>0</v>
      </c>
      <c r="G38" s="18">
        <f>SUM(G39:G41)</f>
        <v>0</v>
      </c>
    </row>
    <row r="39" spans="2:7" ht="25.5" x14ac:dyDescent="0.2">
      <c r="B39" s="21" t="s">
        <v>71</v>
      </c>
      <c r="C39" s="18">
        <v>0</v>
      </c>
      <c r="D39" s="18">
        <v>0</v>
      </c>
      <c r="E39" s="22" t="s">
        <v>72</v>
      </c>
      <c r="F39" s="18">
        <v>0</v>
      </c>
      <c r="G39" s="18">
        <v>0</v>
      </c>
    </row>
    <row r="40" spans="2:7" x14ac:dyDescent="0.2">
      <c r="B40" s="21" t="s">
        <v>73</v>
      </c>
      <c r="C40" s="18">
        <v>0</v>
      </c>
      <c r="D40" s="18">
        <v>0</v>
      </c>
      <c r="E40" s="22" t="s">
        <v>74</v>
      </c>
      <c r="F40" s="18">
        <v>0</v>
      </c>
      <c r="G40" s="18">
        <v>0</v>
      </c>
    </row>
    <row r="41" spans="2:7" x14ac:dyDescent="0.2">
      <c r="B41" s="19" t="s">
        <v>75</v>
      </c>
      <c r="C41" s="18">
        <f>SUM(C42:C45)</f>
        <v>0</v>
      </c>
      <c r="D41" s="18">
        <f>SUM(D42:D45)</f>
        <v>0</v>
      </c>
      <c r="E41" s="22" t="s">
        <v>76</v>
      </c>
      <c r="F41" s="18">
        <v>0</v>
      </c>
      <c r="G41" s="18">
        <v>0</v>
      </c>
    </row>
    <row r="42" spans="2:7" x14ac:dyDescent="0.2">
      <c r="B42" s="21" t="s">
        <v>77</v>
      </c>
      <c r="C42" s="18">
        <v>0</v>
      </c>
      <c r="D42" s="18">
        <v>0</v>
      </c>
      <c r="E42" s="20" t="s">
        <v>78</v>
      </c>
      <c r="F42" s="18">
        <f>SUM(F43:F45)</f>
        <v>0</v>
      </c>
      <c r="G42" s="18">
        <f>SUM(G43:G45)</f>
        <v>0</v>
      </c>
    </row>
    <row r="43" spans="2:7" x14ac:dyDescent="0.2">
      <c r="B43" s="21" t="s">
        <v>79</v>
      </c>
      <c r="C43" s="18">
        <v>0</v>
      </c>
      <c r="D43" s="18">
        <v>0</v>
      </c>
      <c r="E43" s="22" t="s">
        <v>80</v>
      </c>
      <c r="F43" s="18">
        <v>0</v>
      </c>
      <c r="G43" s="18">
        <v>0</v>
      </c>
    </row>
    <row r="44" spans="2:7" ht="25.5" x14ac:dyDescent="0.2">
      <c r="B44" s="21" t="s">
        <v>81</v>
      </c>
      <c r="C44" s="18">
        <v>0</v>
      </c>
      <c r="D44" s="18">
        <v>0</v>
      </c>
      <c r="E44" s="22" t="s">
        <v>82</v>
      </c>
      <c r="F44" s="18">
        <v>0</v>
      </c>
      <c r="G44" s="18">
        <v>0</v>
      </c>
    </row>
    <row r="45" spans="2:7" x14ac:dyDescent="0.2">
      <c r="B45" s="21" t="s">
        <v>83</v>
      </c>
      <c r="C45" s="18">
        <v>0</v>
      </c>
      <c r="D45" s="18">
        <v>0</v>
      </c>
      <c r="E45" s="22" t="s">
        <v>84</v>
      </c>
      <c r="F45" s="18">
        <v>0</v>
      </c>
      <c r="G45" s="18">
        <v>0</v>
      </c>
    </row>
    <row r="46" spans="2:7" x14ac:dyDescent="0.2">
      <c r="B46" s="19"/>
      <c r="C46" s="18"/>
      <c r="D46" s="18"/>
      <c r="E46" s="20"/>
      <c r="F46" s="18"/>
      <c r="G46" s="18"/>
    </row>
    <row r="47" spans="2:7" x14ac:dyDescent="0.2">
      <c r="B47" s="15" t="s">
        <v>85</v>
      </c>
      <c r="C47" s="18">
        <f>C9+C17+C25+C31+C37+C38+C41</f>
        <v>22825917.260000002</v>
      </c>
      <c r="D47" s="18">
        <f>D9+D17+D25+D31+D37+D38+D41</f>
        <v>21726719.039999999</v>
      </c>
      <c r="E47" s="17" t="s">
        <v>86</v>
      </c>
      <c r="F47" s="18">
        <f>F9+F19+F23+F26+F27+F31+F38+F42</f>
        <v>2011006.29</v>
      </c>
      <c r="G47" s="18">
        <f>G9+G19+G23+G26+G27+G31+G38+G42</f>
        <v>19372229.170000002</v>
      </c>
    </row>
    <row r="48" spans="2:7" x14ac:dyDescent="0.2">
      <c r="B48" s="15"/>
      <c r="C48" s="18"/>
      <c r="D48" s="18"/>
      <c r="E48" s="17"/>
      <c r="F48" s="18"/>
      <c r="G48" s="18"/>
    </row>
    <row r="49" spans="2:7" x14ac:dyDescent="0.2">
      <c r="B49" s="15" t="s">
        <v>87</v>
      </c>
      <c r="C49" s="18"/>
      <c r="D49" s="18"/>
      <c r="E49" s="17" t="s">
        <v>88</v>
      </c>
      <c r="F49" s="18"/>
      <c r="G49" s="18"/>
    </row>
    <row r="50" spans="2:7" x14ac:dyDescent="0.2">
      <c r="B50" s="19" t="s">
        <v>89</v>
      </c>
      <c r="C50" s="18">
        <v>0</v>
      </c>
      <c r="D50" s="18">
        <v>0</v>
      </c>
      <c r="E50" s="20" t="s">
        <v>90</v>
      </c>
      <c r="F50" s="18">
        <v>0</v>
      </c>
      <c r="G50" s="18">
        <v>0</v>
      </c>
    </row>
    <row r="51" spans="2:7" x14ac:dyDescent="0.2">
      <c r="B51" s="19" t="s">
        <v>91</v>
      </c>
      <c r="C51" s="18">
        <v>0</v>
      </c>
      <c r="D51" s="18">
        <v>0</v>
      </c>
      <c r="E51" s="20" t="s">
        <v>92</v>
      </c>
      <c r="F51" s="18">
        <v>0</v>
      </c>
      <c r="G51" s="18">
        <v>0</v>
      </c>
    </row>
    <row r="52" spans="2:7" x14ac:dyDescent="0.2">
      <c r="B52" s="19" t="s">
        <v>93</v>
      </c>
      <c r="C52" s="18">
        <v>187349638.31</v>
      </c>
      <c r="D52" s="18">
        <v>187349638.31</v>
      </c>
      <c r="E52" s="20" t="s">
        <v>94</v>
      </c>
      <c r="F52" s="18">
        <v>0</v>
      </c>
      <c r="G52" s="18">
        <v>0</v>
      </c>
    </row>
    <row r="53" spans="2:7" x14ac:dyDescent="0.2">
      <c r="B53" s="19" t="s">
        <v>95</v>
      </c>
      <c r="C53" s="18">
        <v>88088873.909999996</v>
      </c>
      <c r="D53" s="18">
        <v>87900966.810000002</v>
      </c>
      <c r="E53" s="20" t="s">
        <v>96</v>
      </c>
      <c r="F53" s="18">
        <v>0</v>
      </c>
      <c r="G53" s="18">
        <v>0</v>
      </c>
    </row>
    <row r="54" spans="2:7" x14ac:dyDescent="0.2">
      <c r="B54" s="19" t="s">
        <v>97</v>
      </c>
      <c r="C54" s="18">
        <v>948365.34</v>
      </c>
      <c r="D54" s="18">
        <v>933285.34</v>
      </c>
      <c r="E54" s="20" t="s">
        <v>98</v>
      </c>
      <c r="F54" s="18">
        <v>0</v>
      </c>
      <c r="G54" s="18">
        <v>0</v>
      </c>
    </row>
    <row r="55" spans="2:7" x14ac:dyDescent="0.2">
      <c r="B55" s="19" t="s">
        <v>99</v>
      </c>
      <c r="C55" s="18">
        <v>-101604220.84</v>
      </c>
      <c r="D55" s="18">
        <v>-93396301.930000007</v>
      </c>
      <c r="E55" s="20" t="s">
        <v>100</v>
      </c>
      <c r="F55" s="18">
        <v>118161.67</v>
      </c>
      <c r="G55" s="18">
        <v>118161.67</v>
      </c>
    </row>
    <row r="56" spans="2:7" x14ac:dyDescent="0.2">
      <c r="B56" s="19" t="s">
        <v>101</v>
      </c>
      <c r="C56" s="18">
        <v>102664</v>
      </c>
      <c r="D56" s="18">
        <v>102664</v>
      </c>
      <c r="E56" s="17"/>
      <c r="F56" s="18"/>
      <c r="G56" s="18"/>
    </row>
    <row r="57" spans="2:7" x14ac:dyDescent="0.2">
      <c r="B57" s="19" t="s">
        <v>102</v>
      </c>
      <c r="C57" s="18">
        <v>0</v>
      </c>
      <c r="D57" s="18">
        <v>0</v>
      </c>
      <c r="E57" s="17" t="s">
        <v>103</v>
      </c>
      <c r="F57" s="18">
        <f>SUM(F50:F55)</f>
        <v>118161.67</v>
      </c>
      <c r="G57" s="18">
        <f>SUM(G50:G55)</f>
        <v>118161.67</v>
      </c>
    </row>
    <row r="58" spans="2:7" x14ac:dyDescent="0.2">
      <c r="B58" s="19" t="s">
        <v>104</v>
      </c>
      <c r="C58" s="18">
        <v>0</v>
      </c>
      <c r="D58" s="18">
        <v>0</v>
      </c>
      <c r="E58" s="24"/>
      <c r="F58" s="18"/>
      <c r="G58" s="18"/>
    </row>
    <row r="59" spans="2:7" x14ac:dyDescent="0.2">
      <c r="B59" s="19"/>
      <c r="C59" s="18"/>
      <c r="D59" s="18"/>
      <c r="E59" s="17" t="s">
        <v>105</v>
      </c>
      <c r="F59" s="18">
        <f>F47+F57</f>
        <v>2129167.96</v>
      </c>
      <c r="G59" s="18">
        <f>G47+G57</f>
        <v>19490390.840000004</v>
      </c>
    </row>
    <row r="60" spans="2:7" ht="25.5" x14ac:dyDescent="0.2">
      <c r="B60" s="15" t="s">
        <v>106</v>
      </c>
      <c r="C60" s="18">
        <f>SUM(C50:C58)</f>
        <v>174885320.72</v>
      </c>
      <c r="D60" s="18">
        <f>SUM(D50:D58)</f>
        <v>182890252.52999997</v>
      </c>
      <c r="E60" s="20"/>
      <c r="F60" s="18"/>
      <c r="G60" s="18"/>
    </row>
    <row r="61" spans="2:7" x14ac:dyDescent="0.2">
      <c r="B61" s="19"/>
      <c r="C61" s="18"/>
      <c r="D61" s="18"/>
      <c r="E61" s="17" t="s">
        <v>107</v>
      </c>
      <c r="F61" s="18"/>
      <c r="G61" s="18"/>
    </row>
    <row r="62" spans="2:7" x14ac:dyDescent="0.2">
      <c r="B62" s="15" t="s">
        <v>108</v>
      </c>
      <c r="C62" s="18">
        <f>C47+C60</f>
        <v>197711237.97999999</v>
      </c>
      <c r="D62" s="18">
        <f>D47+D60</f>
        <v>204616971.56999996</v>
      </c>
      <c r="E62" s="17"/>
      <c r="F62" s="18"/>
      <c r="G62" s="18"/>
    </row>
    <row r="63" spans="2:7" x14ac:dyDescent="0.2">
      <c r="B63" s="19"/>
      <c r="C63" s="18"/>
      <c r="D63" s="18"/>
      <c r="E63" s="17" t="s">
        <v>109</v>
      </c>
      <c r="F63" s="18">
        <f>SUM(F64:F66)</f>
        <v>154219839.11000001</v>
      </c>
      <c r="G63" s="18">
        <f>SUM(G64:G66)</f>
        <v>154219839.11000001</v>
      </c>
    </row>
    <row r="64" spans="2:7" x14ac:dyDescent="0.2">
      <c r="B64" s="19"/>
      <c r="C64" s="18"/>
      <c r="D64" s="18"/>
      <c r="E64" s="20" t="s">
        <v>110</v>
      </c>
      <c r="F64" s="18">
        <v>0</v>
      </c>
      <c r="G64" s="18">
        <v>0</v>
      </c>
    </row>
    <row r="65" spans="2:7" x14ac:dyDescent="0.2">
      <c r="B65" s="19"/>
      <c r="C65" s="18"/>
      <c r="D65" s="18"/>
      <c r="E65" s="20" t="s">
        <v>111</v>
      </c>
      <c r="F65" s="18">
        <v>154219839.11000001</v>
      </c>
      <c r="G65" s="18">
        <v>154219839.11000001</v>
      </c>
    </row>
    <row r="66" spans="2:7" x14ac:dyDescent="0.2">
      <c r="B66" s="19"/>
      <c r="C66" s="18"/>
      <c r="D66" s="18"/>
      <c r="E66" s="20" t="s">
        <v>112</v>
      </c>
      <c r="F66" s="18">
        <v>0</v>
      </c>
      <c r="G66" s="18">
        <v>0</v>
      </c>
    </row>
    <row r="67" spans="2:7" x14ac:dyDescent="0.2">
      <c r="B67" s="19"/>
      <c r="C67" s="18"/>
      <c r="D67" s="18"/>
      <c r="E67" s="20"/>
      <c r="F67" s="18"/>
      <c r="G67" s="18"/>
    </row>
    <row r="68" spans="2:7" x14ac:dyDescent="0.2">
      <c r="B68" s="19"/>
      <c r="C68" s="18"/>
      <c r="D68" s="18"/>
      <c r="E68" s="17" t="s">
        <v>113</v>
      </c>
      <c r="F68" s="18">
        <f>SUM(F69:F73)</f>
        <v>41362230.909999996</v>
      </c>
      <c r="G68" s="18">
        <f>SUM(G69:G73)</f>
        <v>30906741.620000001</v>
      </c>
    </row>
    <row r="69" spans="2:7" x14ac:dyDescent="0.2">
      <c r="B69" s="19"/>
      <c r="C69" s="18"/>
      <c r="D69" s="18"/>
      <c r="E69" s="20" t="s">
        <v>114</v>
      </c>
      <c r="F69" s="18">
        <v>11509924.41</v>
      </c>
      <c r="G69" s="18">
        <v>-8165159.3099999996</v>
      </c>
    </row>
    <row r="70" spans="2:7" x14ac:dyDescent="0.2">
      <c r="B70" s="19"/>
      <c r="C70" s="18"/>
      <c r="D70" s="18"/>
      <c r="E70" s="20" t="s">
        <v>115</v>
      </c>
      <c r="F70" s="18">
        <v>10633835.060000001</v>
      </c>
      <c r="G70" s="18">
        <v>19853429.489999998</v>
      </c>
    </row>
    <row r="71" spans="2:7" x14ac:dyDescent="0.2">
      <c r="B71" s="19"/>
      <c r="C71" s="18"/>
      <c r="D71" s="18"/>
      <c r="E71" s="20" t="s">
        <v>116</v>
      </c>
      <c r="F71" s="18">
        <v>0</v>
      </c>
      <c r="G71" s="18">
        <v>0</v>
      </c>
    </row>
    <row r="72" spans="2:7" x14ac:dyDescent="0.2">
      <c r="B72" s="19"/>
      <c r="C72" s="18"/>
      <c r="D72" s="18"/>
      <c r="E72" s="20" t="s">
        <v>117</v>
      </c>
      <c r="F72" s="18">
        <v>19218471.440000001</v>
      </c>
      <c r="G72" s="18">
        <v>19218471.440000001</v>
      </c>
    </row>
    <row r="73" spans="2:7" x14ac:dyDescent="0.2">
      <c r="B73" s="19"/>
      <c r="C73" s="18"/>
      <c r="D73" s="18"/>
      <c r="E73" s="20" t="s">
        <v>118</v>
      </c>
      <c r="F73" s="18">
        <v>0</v>
      </c>
      <c r="G73" s="18">
        <v>0</v>
      </c>
    </row>
    <row r="74" spans="2:7" x14ac:dyDescent="0.2">
      <c r="B74" s="19"/>
      <c r="C74" s="18"/>
      <c r="D74" s="18"/>
      <c r="E74" s="20"/>
      <c r="F74" s="18"/>
      <c r="G74" s="18"/>
    </row>
    <row r="75" spans="2:7" ht="25.5" x14ac:dyDescent="0.2">
      <c r="B75" s="19"/>
      <c r="C75" s="18"/>
      <c r="D75" s="18"/>
      <c r="E75" s="17" t="s">
        <v>119</v>
      </c>
      <c r="F75" s="18">
        <f>SUM(F76:F77)</f>
        <v>0</v>
      </c>
      <c r="G75" s="18">
        <f>SUM(G76:G77)</f>
        <v>0</v>
      </c>
    </row>
    <row r="76" spans="2:7" x14ac:dyDescent="0.2">
      <c r="B76" s="19"/>
      <c r="C76" s="18"/>
      <c r="D76" s="18"/>
      <c r="E76" s="20" t="s">
        <v>120</v>
      </c>
      <c r="F76" s="18">
        <v>0</v>
      </c>
      <c r="G76" s="18">
        <v>0</v>
      </c>
    </row>
    <row r="77" spans="2:7" x14ac:dyDescent="0.2">
      <c r="B77" s="19"/>
      <c r="C77" s="18"/>
      <c r="D77" s="18"/>
      <c r="E77" s="20" t="s">
        <v>121</v>
      </c>
      <c r="F77" s="18">
        <v>0</v>
      </c>
      <c r="G77" s="18">
        <v>0</v>
      </c>
    </row>
    <row r="78" spans="2:7" x14ac:dyDescent="0.2">
      <c r="B78" s="19"/>
      <c r="C78" s="18"/>
      <c r="D78" s="18"/>
      <c r="E78" s="20"/>
      <c r="F78" s="18"/>
      <c r="G78" s="18"/>
    </row>
    <row r="79" spans="2:7" x14ac:dyDescent="0.2">
      <c r="B79" s="19"/>
      <c r="C79" s="18"/>
      <c r="D79" s="18"/>
      <c r="E79" s="17" t="s">
        <v>122</v>
      </c>
      <c r="F79" s="18">
        <f>F63+F68+F75</f>
        <v>195582070.02000001</v>
      </c>
      <c r="G79" s="18">
        <f>G63+G68+G75</f>
        <v>185126580.73000002</v>
      </c>
    </row>
    <row r="80" spans="2:7" x14ac:dyDescent="0.2">
      <c r="B80" s="19"/>
      <c r="C80" s="18"/>
      <c r="D80" s="18"/>
      <c r="E80" s="20"/>
      <c r="F80" s="18"/>
      <c r="G80" s="18"/>
    </row>
    <row r="81" spans="2:7" x14ac:dyDescent="0.2">
      <c r="B81" s="19"/>
      <c r="C81" s="18"/>
      <c r="D81" s="18"/>
      <c r="E81" s="17" t="s">
        <v>123</v>
      </c>
      <c r="F81" s="18">
        <f>F59+F79</f>
        <v>197711237.98000002</v>
      </c>
      <c r="G81" s="18">
        <f>G59+G79</f>
        <v>204616971.57000002</v>
      </c>
    </row>
    <row r="82" spans="2:7" ht="13.5" thickBot="1" x14ac:dyDescent="0.25">
      <c r="B82" s="25"/>
      <c r="C82" s="26"/>
      <c r="D82" s="26"/>
      <c r="E82" s="27"/>
      <c r="F82" s="28"/>
      <c r="G82" s="2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29" customWidth="1"/>
    <col min="2" max="2" width="43" style="29" customWidth="1"/>
    <col min="3" max="3" width="12.85546875" style="29" customWidth="1"/>
    <col min="4" max="4" width="13.28515625" style="29" customWidth="1"/>
    <col min="5" max="5" width="15" style="29" customWidth="1"/>
    <col min="6" max="6" width="16.5703125" style="29" customWidth="1"/>
    <col min="7" max="7" width="13.42578125" style="29" customWidth="1"/>
    <col min="8" max="8" width="14" style="29" customWidth="1"/>
    <col min="9" max="9" width="15" style="29" customWidth="1"/>
    <col min="10" max="16384" width="11.42578125" style="29"/>
  </cols>
  <sheetData>
    <row r="1" spans="2:9" ht="13.5" thickBot="1" x14ac:dyDescent="0.25"/>
    <row r="2" spans="2:9" ht="13.5" thickBot="1" x14ac:dyDescent="0.25">
      <c r="B2" s="30" t="s">
        <v>0</v>
      </c>
      <c r="C2" s="31"/>
      <c r="D2" s="31"/>
      <c r="E2" s="31"/>
      <c r="F2" s="31"/>
      <c r="G2" s="31"/>
      <c r="H2" s="31"/>
      <c r="I2" s="32"/>
    </row>
    <row r="3" spans="2:9" ht="13.5" thickBot="1" x14ac:dyDescent="0.25">
      <c r="B3" s="33" t="s">
        <v>124</v>
      </c>
      <c r="C3" s="34"/>
      <c r="D3" s="34"/>
      <c r="E3" s="34"/>
      <c r="F3" s="34"/>
      <c r="G3" s="34"/>
      <c r="H3" s="34"/>
      <c r="I3" s="35"/>
    </row>
    <row r="4" spans="2:9" ht="13.5" thickBot="1" x14ac:dyDescent="0.25">
      <c r="B4" s="33" t="s">
        <v>125</v>
      </c>
      <c r="C4" s="34"/>
      <c r="D4" s="34"/>
      <c r="E4" s="34"/>
      <c r="F4" s="34"/>
      <c r="G4" s="34"/>
      <c r="H4" s="34"/>
      <c r="I4" s="35"/>
    </row>
    <row r="5" spans="2:9" ht="13.5" thickBot="1" x14ac:dyDescent="0.25">
      <c r="B5" s="33" t="s">
        <v>3</v>
      </c>
      <c r="C5" s="34"/>
      <c r="D5" s="34"/>
      <c r="E5" s="34"/>
      <c r="F5" s="34"/>
      <c r="G5" s="34"/>
      <c r="H5" s="34"/>
      <c r="I5" s="35"/>
    </row>
    <row r="6" spans="2:9" ht="76.5" x14ac:dyDescent="0.2">
      <c r="B6" s="36" t="s">
        <v>126</v>
      </c>
      <c r="C6" s="36" t="s">
        <v>127</v>
      </c>
      <c r="D6" s="36" t="s">
        <v>128</v>
      </c>
      <c r="E6" s="36" t="s">
        <v>129</v>
      </c>
      <c r="F6" s="36" t="s">
        <v>130</v>
      </c>
      <c r="G6" s="36" t="s">
        <v>131</v>
      </c>
      <c r="H6" s="36" t="s">
        <v>132</v>
      </c>
      <c r="I6" s="36" t="s">
        <v>133</v>
      </c>
    </row>
    <row r="7" spans="2:9" ht="13.5" thickBot="1" x14ac:dyDescent="0.25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139</v>
      </c>
      <c r="H7" s="37" t="s">
        <v>140</v>
      </c>
      <c r="I7" s="37" t="s">
        <v>141</v>
      </c>
    </row>
    <row r="8" spans="2:9" ht="12.75" customHeight="1" x14ac:dyDescent="0.2">
      <c r="B8" s="38" t="s">
        <v>142</v>
      </c>
      <c r="C8" s="39">
        <f t="shared" ref="C8:I8" si="0">C9+C13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</row>
    <row r="9" spans="2:9" ht="12.75" customHeight="1" x14ac:dyDescent="0.2">
      <c r="B9" s="38" t="s">
        <v>143</v>
      </c>
      <c r="C9" s="39">
        <f t="shared" ref="C9:I9" si="1">SUM(C10:C12)</f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</row>
    <row r="10" spans="2:9" x14ac:dyDescent="0.2">
      <c r="B10" s="40" t="s">
        <v>144</v>
      </c>
      <c r="C10" s="39">
        <v>0</v>
      </c>
      <c r="D10" s="39">
        <v>0</v>
      </c>
      <c r="E10" s="39">
        <v>0</v>
      </c>
      <c r="F10" s="39"/>
      <c r="G10" s="41">
        <v>0</v>
      </c>
      <c r="H10" s="39">
        <v>0</v>
      </c>
      <c r="I10" s="39">
        <v>0</v>
      </c>
    </row>
    <row r="11" spans="2:9" x14ac:dyDescent="0.2">
      <c r="B11" s="40" t="s">
        <v>145</v>
      </c>
      <c r="C11" s="41">
        <v>0</v>
      </c>
      <c r="D11" s="41">
        <v>0</v>
      </c>
      <c r="E11" s="41">
        <v>0</v>
      </c>
      <c r="F11" s="41"/>
      <c r="G11" s="41">
        <v>0</v>
      </c>
      <c r="H11" s="41">
        <v>0</v>
      </c>
      <c r="I11" s="41">
        <v>0</v>
      </c>
    </row>
    <row r="12" spans="2:9" x14ac:dyDescent="0.2">
      <c r="B12" s="40" t="s">
        <v>146</v>
      </c>
      <c r="C12" s="41">
        <v>0</v>
      </c>
      <c r="D12" s="41">
        <v>0</v>
      </c>
      <c r="E12" s="41">
        <v>0</v>
      </c>
      <c r="F12" s="41"/>
      <c r="G12" s="41">
        <v>0</v>
      </c>
      <c r="H12" s="41">
        <v>0</v>
      </c>
      <c r="I12" s="41">
        <v>0</v>
      </c>
    </row>
    <row r="13" spans="2:9" ht="12.75" customHeight="1" x14ac:dyDescent="0.2">
      <c r="B13" s="38" t="s">
        <v>147</v>
      </c>
      <c r="C13" s="39">
        <f t="shared" ref="C13:I13" si="2">SUM(C14:C16)</f>
        <v>0</v>
      </c>
      <c r="D13" s="39">
        <f t="shared" si="2"/>
        <v>0</v>
      </c>
      <c r="E13" s="39">
        <f t="shared" si="2"/>
        <v>0</v>
      </c>
      <c r="F13" s="39">
        <f t="shared" si="2"/>
        <v>0</v>
      </c>
      <c r="G13" s="39">
        <f t="shared" si="2"/>
        <v>0</v>
      </c>
      <c r="H13" s="39">
        <f t="shared" si="2"/>
        <v>0</v>
      </c>
      <c r="I13" s="39">
        <f t="shared" si="2"/>
        <v>0</v>
      </c>
    </row>
    <row r="14" spans="2:9" x14ac:dyDescent="0.2">
      <c r="B14" s="40" t="s">
        <v>148</v>
      </c>
      <c r="C14" s="39">
        <v>0</v>
      </c>
      <c r="D14" s="39">
        <v>0</v>
      </c>
      <c r="E14" s="39">
        <v>0</v>
      </c>
      <c r="F14" s="39"/>
      <c r="G14" s="41">
        <v>0</v>
      </c>
      <c r="H14" s="39">
        <v>0</v>
      </c>
      <c r="I14" s="39">
        <v>0</v>
      </c>
    </row>
    <row r="15" spans="2:9" x14ac:dyDescent="0.2">
      <c r="B15" s="40" t="s">
        <v>149</v>
      </c>
      <c r="C15" s="41">
        <v>0</v>
      </c>
      <c r="D15" s="41">
        <v>0</v>
      </c>
      <c r="E15" s="41">
        <v>0</v>
      </c>
      <c r="F15" s="41"/>
      <c r="G15" s="41">
        <v>0</v>
      </c>
      <c r="H15" s="41">
        <v>0</v>
      </c>
      <c r="I15" s="41">
        <v>0</v>
      </c>
    </row>
    <row r="16" spans="2:9" x14ac:dyDescent="0.2">
      <c r="B16" s="40" t="s">
        <v>150</v>
      </c>
      <c r="C16" s="41">
        <v>0</v>
      </c>
      <c r="D16" s="41">
        <v>0</v>
      </c>
      <c r="E16" s="41">
        <v>0</v>
      </c>
      <c r="F16" s="41"/>
      <c r="G16" s="41">
        <v>0</v>
      </c>
      <c r="H16" s="41">
        <v>0</v>
      </c>
      <c r="I16" s="41">
        <v>0</v>
      </c>
    </row>
    <row r="17" spans="2:9" x14ac:dyDescent="0.2">
      <c r="B17" s="38" t="s">
        <v>151</v>
      </c>
      <c r="C17" s="39">
        <v>19490390.84</v>
      </c>
      <c r="D17" s="42"/>
      <c r="E17" s="42"/>
      <c r="F17" s="42"/>
      <c r="G17" s="43">
        <v>2129167.96</v>
      </c>
      <c r="H17" s="42"/>
      <c r="I17" s="42"/>
    </row>
    <row r="18" spans="2:9" x14ac:dyDescent="0.2">
      <c r="B18" s="44"/>
      <c r="C18" s="41"/>
      <c r="D18" s="41"/>
      <c r="E18" s="41"/>
      <c r="F18" s="41"/>
      <c r="G18" s="41"/>
      <c r="H18" s="41"/>
      <c r="I18" s="41"/>
    </row>
    <row r="19" spans="2:9" ht="12.75" customHeight="1" x14ac:dyDescent="0.2">
      <c r="B19" s="45" t="s">
        <v>152</v>
      </c>
      <c r="C19" s="39">
        <f>C8+C17</f>
        <v>19490390.84</v>
      </c>
      <c r="D19" s="39">
        <f t="shared" ref="D19:I19" si="3">D8+D17</f>
        <v>0</v>
      </c>
      <c r="E19" s="39">
        <f t="shared" si="3"/>
        <v>0</v>
      </c>
      <c r="F19" s="39">
        <f t="shared" si="3"/>
        <v>0</v>
      </c>
      <c r="G19" s="39">
        <f t="shared" si="3"/>
        <v>2129167.96</v>
      </c>
      <c r="H19" s="39">
        <f t="shared" si="3"/>
        <v>0</v>
      </c>
      <c r="I19" s="39">
        <f t="shared" si="3"/>
        <v>0</v>
      </c>
    </row>
    <row r="20" spans="2:9" x14ac:dyDescent="0.2">
      <c r="B20" s="38"/>
      <c r="C20" s="39"/>
      <c r="D20" s="39"/>
      <c r="E20" s="39"/>
      <c r="F20" s="39"/>
      <c r="G20" s="39"/>
      <c r="H20" s="39"/>
      <c r="I20" s="39"/>
    </row>
    <row r="21" spans="2:9" ht="12.75" customHeight="1" x14ac:dyDescent="0.2">
      <c r="B21" s="38" t="s">
        <v>153</v>
      </c>
      <c r="C21" s="39">
        <f t="shared" ref="C21:I21" si="4">SUM(C22:C24)</f>
        <v>0</v>
      </c>
      <c r="D21" s="39">
        <f t="shared" si="4"/>
        <v>0</v>
      </c>
      <c r="E21" s="39">
        <f t="shared" si="4"/>
        <v>0</v>
      </c>
      <c r="F21" s="39">
        <f t="shared" si="4"/>
        <v>0</v>
      </c>
      <c r="G21" s="39">
        <f t="shared" si="4"/>
        <v>0</v>
      </c>
      <c r="H21" s="39">
        <f t="shared" si="4"/>
        <v>0</v>
      </c>
      <c r="I21" s="39">
        <f t="shared" si="4"/>
        <v>0</v>
      </c>
    </row>
    <row r="22" spans="2:9" ht="12.75" customHeight="1" x14ac:dyDescent="0.2">
      <c r="B22" s="44" t="s">
        <v>154</v>
      </c>
      <c r="C22" s="41"/>
      <c r="D22" s="41"/>
      <c r="E22" s="41"/>
      <c r="F22" s="41"/>
      <c r="G22" s="41">
        <f>C22+D22-E22+F22</f>
        <v>0</v>
      </c>
      <c r="H22" s="41"/>
      <c r="I22" s="41"/>
    </row>
    <row r="23" spans="2:9" ht="12.75" customHeight="1" x14ac:dyDescent="0.2">
      <c r="B23" s="44" t="s">
        <v>155</v>
      </c>
      <c r="C23" s="41"/>
      <c r="D23" s="41"/>
      <c r="E23" s="41"/>
      <c r="F23" s="41"/>
      <c r="G23" s="41">
        <f>C23+D23-E23+F23</f>
        <v>0</v>
      </c>
      <c r="H23" s="41"/>
      <c r="I23" s="41"/>
    </row>
    <row r="24" spans="2:9" ht="12.75" customHeight="1" x14ac:dyDescent="0.2">
      <c r="B24" s="44" t="s">
        <v>156</v>
      </c>
      <c r="C24" s="41"/>
      <c r="D24" s="41"/>
      <c r="E24" s="41"/>
      <c r="F24" s="41"/>
      <c r="G24" s="41">
        <f>C24+D24-E24+F24</f>
        <v>0</v>
      </c>
      <c r="H24" s="41"/>
      <c r="I24" s="41"/>
    </row>
    <row r="25" spans="2:9" x14ac:dyDescent="0.2">
      <c r="B25" s="46"/>
      <c r="C25" s="47"/>
      <c r="D25" s="47"/>
      <c r="E25" s="47"/>
      <c r="F25" s="47"/>
      <c r="G25" s="47"/>
      <c r="H25" s="47"/>
      <c r="I25" s="47"/>
    </row>
    <row r="26" spans="2:9" ht="25.5" x14ac:dyDescent="0.2">
      <c r="B26" s="45" t="s">
        <v>157</v>
      </c>
      <c r="C26" s="39">
        <f t="shared" ref="C26:I26" si="5">SUM(C27:C29)</f>
        <v>0</v>
      </c>
      <c r="D26" s="39">
        <f t="shared" si="5"/>
        <v>0</v>
      </c>
      <c r="E26" s="39">
        <f t="shared" si="5"/>
        <v>0</v>
      </c>
      <c r="F26" s="39">
        <f t="shared" si="5"/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</row>
    <row r="27" spans="2:9" ht="12.75" customHeight="1" x14ac:dyDescent="0.2">
      <c r="B27" s="44" t="s">
        <v>158</v>
      </c>
      <c r="C27" s="41"/>
      <c r="D27" s="41"/>
      <c r="E27" s="41"/>
      <c r="F27" s="41"/>
      <c r="G27" s="41">
        <f>C27+D27-E27+F27</f>
        <v>0</v>
      </c>
      <c r="H27" s="41"/>
      <c r="I27" s="41"/>
    </row>
    <row r="28" spans="2:9" ht="12.75" customHeight="1" x14ac:dyDescent="0.2">
      <c r="B28" s="44" t="s">
        <v>159</v>
      </c>
      <c r="C28" s="41"/>
      <c r="D28" s="41"/>
      <c r="E28" s="41"/>
      <c r="F28" s="41"/>
      <c r="G28" s="41">
        <f>C28+D28-E28+F28</f>
        <v>0</v>
      </c>
      <c r="H28" s="41"/>
      <c r="I28" s="41"/>
    </row>
    <row r="29" spans="2:9" ht="12.75" customHeight="1" x14ac:dyDescent="0.2">
      <c r="B29" s="44" t="s">
        <v>160</v>
      </c>
      <c r="C29" s="41"/>
      <c r="D29" s="41"/>
      <c r="E29" s="41"/>
      <c r="F29" s="41"/>
      <c r="G29" s="41">
        <f>C29+D29-E29+F29</f>
        <v>0</v>
      </c>
      <c r="H29" s="41"/>
      <c r="I29" s="41"/>
    </row>
    <row r="30" spans="2:9" ht="13.5" thickBot="1" x14ac:dyDescent="0.25">
      <c r="B30" s="48"/>
      <c r="C30" s="49"/>
      <c r="D30" s="49"/>
      <c r="E30" s="49"/>
      <c r="F30" s="49"/>
      <c r="G30" s="49"/>
      <c r="H30" s="49"/>
      <c r="I30" s="49"/>
    </row>
    <row r="31" spans="2:9" ht="18.75" customHeight="1" x14ac:dyDescent="0.2">
      <c r="B31" s="50" t="s">
        <v>161</v>
      </c>
      <c r="C31" s="50"/>
      <c r="D31" s="50"/>
      <c r="E31" s="50"/>
      <c r="F31" s="50"/>
      <c r="G31" s="50"/>
      <c r="H31" s="50"/>
      <c r="I31" s="50"/>
    </row>
    <row r="32" spans="2:9" x14ac:dyDescent="0.2">
      <c r="B32" s="51" t="s">
        <v>162</v>
      </c>
      <c r="C32" s="52"/>
      <c r="D32" s="53"/>
      <c r="E32" s="53"/>
      <c r="F32" s="53"/>
      <c r="G32" s="53"/>
      <c r="H32" s="53"/>
      <c r="I32" s="53"/>
    </row>
    <row r="33" spans="2:9" ht="13.5" thickBot="1" x14ac:dyDescent="0.25">
      <c r="B33" s="54"/>
      <c r="C33" s="52"/>
      <c r="D33" s="52"/>
      <c r="E33" s="52"/>
      <c r="F33" s="52"/>
      <c r="G33" s="52"/>
      <c r="H33" s="52"/>
      <c r="I33" s="52"/>
    </row>
    <row r="34" spans="2:9" ht="38.25" customHeight="1" x14ac:dyDescent="0.2">
      <c r="B34" s="55" t="s">
        <v>163</v>
      </c>
      <c r="C34" s="55" t="s">
        <v>164</v>
      </c>
      <c r="D34" s="55" t="s">
        <v>165</v>
      </c>
      <c r="E34" s="56" t="s">
        <v>166</v>
      </c>
      <c r="F34" s="55" t="s">
        <v>167</v>
      </c>
      <c r="G34" s="56" t="s">
        <v>168</v>
      </c>
      <c r="H34" s="52"/>
      <c r="I34" s="52"/>
    </row>
    <row r="35" spans="2:9" ht="15.75" customHeight="1" thickBot="1" x14ac:dyDescent="0.25">
      <c r="B35" s="57"/>
      <c r="C35" s="57"/>
      <c r="D35" s="57"/>
      <c r="E35" s="58" t="s">
        <v>169</v>
      </c>
      <c r="F35" s="57"/>
      <c r="G35" s="58" t="s">
        <v>170</v>
      </c>
      <c r="H35" s="52"/>
      <c r="I35" s="52"/>
    </row>
    <row r="36" spans="2:9" x14ac:dyDescent="0.2">
      <c r="B36" s="59" t="s">
        <v>171</v>
      </c>
      <c r="C36" s="39">
        <f>SUM(C37:C39)</f>
        <v>0</v>
      </c>
      <c r="D36" s="39">
        <f>SUM(D37:D39)</f>
        <v>0</v>
      </c>
      <c r="E36" s="39">
        <f>SUM(E37:E39)</f>
        <v>0</v>
      </c>
      <c r="F36" s="39">
        <f>SUM(F37:F39)</f>
        <v>0</v>
      </c>
      <c r="G36" s="39">
        <f>SUM(G37:G39)</f>
        <v>0</v>
      </c>
      <c r="H36" s="52"/>
      <c r="I36" s="52"/>
    </row>
    <row r="37" spans="2:9" x14ac:dyDescent="0.2">
      <c r="B37" s="44" t="s">
        <v>172</v>
      </c>
      <c r="C37" s="41"/>
      <c r="D37" s="41"/>
      <c r="E37" s="41"/>
      <c r="F37" s="41"/>
      <c r="G37" s="41"/>
      <c r="H37" s="52"/>
      <c r="I37" s="52"/>
    </row>
    <row r="38" spans="2:9" x14ac:dyDescent="0.2">
      <c r="B38" s="44" t="s">
        <v>173</v>
      </c>
      <c r="C38" s="41"/>
      <c r="D38" s="41"/>
      <c r="E38" s="41"/>
      <c r="F38" s="41"/>
      <c r="G38" s="41"/>
      <c r="H38" s="52"/>
      <c r="I38" s="52"/>
    </row>
    <row r="39" spans="2:9" ht="13.5" thickBot="1" x14ac:dyDescent="0.25">
      <c r="B39" s="60" t="s">
        <v>174</v>
      </c>
      <c r="C39" s="61"/>
      <c r="D39" s="61"/>
      <c r="E39" s="61"/>
      <c r="F39" s="61"/>
      <c r="G39" s="61"/>
      <c r="H39" s="52"/>
      <c r="I39" s="52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2:12" ht="15.75" thickBot="1" x14ac:dyDescent="0.3">
      <c r="B3" s="33" t="s">
        <v>175</v>
      </c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2:12" ht="15.75" thickBot="1" x14ac:dyDescent="0.3">
      <c r="B4" s="33" t="s">
        <v>125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2:12" ht="15.75" thickBot="1" x14ac:dyDescent="0.3">
      <c r="B5" s="33" t="s">
        <v>3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ht="102" x14ac:dyDescent="0.25">
      <c r="B6" s="62" t="s">
        <v>176</v>
      </c>
      <c r="C6" s="63" t="s">
        <v>177</v>
      </c>
      <c r="D6" s="63" t="s">
        <v>178</v>
      </c>
      <c r="E6" s="63" t="s">
        <v>179</v>
      </c>
      <c r="F6" s="63" t="s">
        <v>180</v>
      </c>
      <c r="G6" s="63" t="s">
        <v>181</v>
      </c>
      <c r="H6" s="63" t="s">
        <v>182</v>
      </c>
      <c r="I6" s="63" t="s">
        <v>183</v>
      </c>
      <c r="J6" s="63" t="s">
        <v>184</v>
      </c>
      <c r="K6" s="63" t="s">
        <v>185</v>
      </c>
      <c r="L6" s="63" t="s">
        <v>186</v>
      </c>
    </row>
    <row r="7" spans="2:12" ht="15.75" thickBot="1" x14ac:dyDescent="0.3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187</v>
      </c>
      <c r="H7" s="37" t="s">
        <v>140</v>
      </c>
      <c r="I7" s="37" t="s">
        <v>141</v>
      </c>
      <c r="J7" s="37" t="s">
        <v>188</v>
      </c>
      <c r="K7" s="37" t="s">
        <v>189</v>
      </c>
      <c r="L7" s="37" t="s">
        <v>190</v>
      </c>
    </row>
    <row r="8" spans="2:12" x14ac:dyDescent="0.25"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2:12" ht="25.5" x14ac:dyDescent="0.25">
      <c r="B9" s="66" t="s">
        <v>191</v>
      </c>
      <c r="C9" s="39">
        <f>SUM(C10:C13)</f>
        <v>0</v>
      </c>
      <c r="D9" s="39">
        <f t="shared" ref="D9:L9" si="0">SUM(D10:D13)</f>
        <v>0</v>
      </c>
      <c r="E9" s="39">
        <f t="shared" si="0"/>
        <v>0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</row>
    <row r="10" spans="2:12" x14ac:dyDescent="0.25">
      <c r="B10" s="67" t="s">
        <v>192</v>
      </c>
      <c r="C10" s="41"/>
      <c r="D10" s="41"/>
      <c r="E10" s="41"/>
      <c r="F10" s="41"/>
      <c r="G10" s="41"/>
      <c r="H10" s="41"/>
      <c r="I10" s="41"/>
      <c r="J10" s="41"/>
      <c r="K10" s="41"/>
      <c r="L10" s="41">
        <f>F10-K10</f>
        <v>0</v>
      </c>
    </row>
    <row r="11" spans="2:12" x14ac:dyDescent="0.25">
      <c r="B11" s="67" t="s">
        <v>193</v>
      </c>
      <c r="C11" s="41"/>
      <c r="D11" s="41"/>
      <c r="E11" s="41"/>
      <c r="F11" s="41"/>
      <c r="G11" s="41"/>
      <c r="H11" s="41"/>
      <c r="I11" s="41"/>
      <c r="J11" s="41"/>
      <c r="K11" s="41"/>
      <c r="L11" s="41">
        <f t="shared" ref="L11:L20" si="1">F11-K11</f>
        <v>0</v>
      </c>
    </row>
    <row r="12" spans="2:12" x14ac:dyDescent="0.25">
      <c r="B12" s="67" t="s">
        <v>194</v>
      </c>
      <c r="C12" s="41"/>
      <c r="D12" s="41"/>
      <c r="E12" s="41"/>
      <c r="F12" s="41"/>
      <c r="G12" s="41"/>
      <c r="H12" s="41"/>
      <c r="I12" s="41"/>
      <c r="J12" s="41"/>
      <c r="K12" s="41"/>
      <c r="L12" s="41">
        <f t="shared" si="1"/>
        <v>0</v>
      </c>
    </row>
    <row r="13" spans="2:12" x14ac:dyDescent="0.25">
      <c r="B13" s="67" t="s">
        <v>195</v>
      </c>
      <c r="C13" s="41"/>
      <c r="D13" s="41"/>
      <c r="E13" s="41"/>
      <c r="F13" s="41"/>
      <c r="G13" s="41"/>
      <c r="H13" s="41"/>
      <c r="I13" s="41"/>
      <c r="J13" s="41"/>
      <c r="K13" s="41"/>
      <c r="L13" s="41">
        <f t="shared" si="1"/>
        <v>0</v>
      </c>
    </row>
    <row r="14" spans="2:12" x14ac:dyDescent="0.25">
      <c r="B14" s="68"/>
      <c r="C14" s="41"/>
      <c r="D14" s="41"/>
      <c r="E14" s="41"/>
      <c r="F14" s="41"/>
      <c r="G14" s="41"/>
      <c r="H14" s="41"/>
      <c r="I14" s="41"/>
      <c r="J14" s="41"/>
      <c r="K14" s="41"/>
      <c r="L14" s="41">
        <f t="shared" si="1"/>
        <v>0</v>
      </c>
    </row>
    <row r="15" spans="2:12" x14ac:dyDescent="0.25">
      <c r="B15" s="66" t="s">
        <v>196</v>
      </c>
      <c r="C15" s="39">
        <f>SUM(C16:C19)</f>
        <v>0</v>
      </c>
      <c r="D15" s="39">
        <f t="shared" ref="D15:L15" si="2">SUM(D16:D19)</f>
        <v>0</v>
      </c>
      <c r="E15" s="39">
        <f t="shared" si="2"/>
        <v>0</v>
      </c>
      <c r="F15" s="39">
        <f t="shared" si="2"/>
        <v>0</v>
      </c>
      <c r="G15" s="39">
        <f t="shared" si="2"/>
        <v>0</v>
      </c>
      <c r="H15" s="39">
        <f t="shared" si="2"/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</row>
    <row r="16" spans="2:12" x14ac:dyDescent="0.25">
      <c r="B16" s="67" t="s">
        <v>197</v>
      </c>
      <c r="C16" s="41"/>
      <c r="D16" s="41"/>
      <c r="E16" s="41"/>
      <c r="F16" s="41"/>
      <c r="G16" s="41"/>
      <c r="H16" s="41"/>
      <c r="I16" s="41"/>
      <c r="J16" s="41"/>
      <c r="K16" s="41"/>
      <c r="L16" s="41">
        <f t="shared" si="1"/>
        <v>0</v>
      </c>
    </row>
    <row r="17" spans="2:12" x14ac:dyDescent="0.25">
      <c r="B17" s="67" t="s">
        <v>198</v>
      </c>
      <c r="C17" s="41"/>
      <c r="D17" s="41"/>
      <c r="E17" s="41"/>
      <c r="F17" s="41"/>
      <c r="G17" s="41"/>
      <c r="H17" s="41"/>
      <c r="I17" s="41"/>
      <c r="J17" s="41"/>
      <c r="K17" s="41"/>
      <c r="L17" s="41">
        <f t="shared" si="1"/>
        <v>0</v>
      </c>
    </row>
    <row r="18" spans="2:12" x14ac:dyDescent="0.25">
      <c r="B18" s="67" t="s">
        <v>199</v>
      </c>
      <c r="C18" s="41"/>
      <c r="D18" s="41"/>
      <c r="E18" s="41"/>
      <c r="F18" s="41"/>
      <c r="G18" s="41"/>
      <c r="H18" s="41"/>
      <c r="I18" s="41"/>
      <c r="J18" s="41"/>
      <c r="K18" s="41"/>
      <c r="L18" s="41">
        <f t="shared" si="1"/>
        <v>0</v>
      </c>
    </row>
    <row r="19" spans="2:12" x14ac:dyDescent="0.25">
      <c r="B19" s="67" t="s">
        <v>200</v>
      </c>
      <c r="C19" s="41"/>
      <c r="D19" s="41"/>
      <c r="E19" s="41"/>
      <c r="F19" s="41"/>
      <c r="G19" s="41"/>
      <c r="H19" s="41"/>
      <c r="I19" s="41"/>
      <c r="J19" s="41"/>
      <c r="K19" s="41"/>
      <c r="L19" s="41">
        <f t="shared" si="1"/>
        <v>0</v>
      </c>
    </row>
    <row r="20" spans="2:12" x14ac:dyDescent="0.25">
      <c r="B20" s="68"/>
      <c r="C20" s="41"/>
      <c r="D20" s="41"/>
      <c r="E20" s="41"/>
      <c r="F20" s="41"/>
      <c r="G20" s="41"/>
      <c r="H20" s="41"/>
      <c r="I20" s="41"/>
      <c r="J20" s="41"/>
      <c r="K20" s="41"/>
      <c r="L20" s="41">
        <f t="shared" si="1"/>
        <v>0</v>
      </c>
    </row>
    <row r="21" spans="2:12" ht="38.25" x14ac:dyDescent="0.25">
      <c r="B21" s="66" t="s">
        <v>201</v>
      </c>
      <c r="C21" s="39">
        <f>C9+C15</f>
        <v>0</v>
      </c>
      <c r="D21" s="39">
        <f t="shared" ref="D21:L21" si="3">D9+D15</f>
        <v>0</v>
      </c>
      <c r="E21" s="39">
        <f t="shared" si="3"/>
        <v>0</v>
      </c>
      <c r="F21" s="39">
        <f t="shared" si="3"/>
        <v>0</v>
      </c>
      <c r="G21" s="39">
        <f t="shared" si="3"/>
        <v>0</v>
      </c>
      <c r="H21" s="39">
        <f t="shared" si="3"/>
        <v>0</v>
      </c>
      <c r="I21" s="39">
        <f t="shared" si="3"/>
        <v>0</v>
      </c>
      <c r="J21" s="39">
        <f t="shared" si="3"/>
        <v>0</v>
      </c>
      <c r="K21" s="39">
        <f t="shared" si="3"/>
        <v>0</v>
      </c>
      <c r="L21" s="39">
        <f t="shared" si="3"/>
        <v>0</v>
      </c>
    </row>
    <row r="22" spans="2:12" ht="15.75" thickBot="1" x14ac:dyDescent="0.3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workbookViewId="0">
      <pane ySplit="8" topLeftCell="A9" activePane="bottomLeft" state="frozen"/>
      <selection pane="bottomLeft" activeCell="D35" sqref="D3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" t="s">
        <v>0</v>
      </c>
      <c r="C2" s="4"/>
      <c r="D2" s="4"/>
      <c r="E2" s="5"/>
    </row>
    <row r="3" spans="2:5" x14ac:dyDescent="0.2">
      <c r="B3" s="71" t="s">
        <v>202</v>
      </c>
      <c r="C3" s="72"/>
      <c r="D3" s="72"/>
      <c r="E3" s="73"/>
    </row>
    <row r="4" spans="2:5" x14ac:dyDescent="0.2">
      <c r="B4" s="71" t="s">
        <v>125</v>
      </c>
      <c r="C4" s="72"/>
      <c r="D4" s="72"/>
      <c r="E4" s="73"/>
    </row>
    <row r="5" spans="2:5" ht="13.5" thickBot="1" x14ac:dyDescent="0.25">
      <c r="B5" s="74" t="s">
        <v>3</v>
      </c>
      <c r="C5" s="75"/>
      <c r="D5" s="75"/>
      <c r="E5" s="76"/>
    </row>
    <row r="6" spans="2:5" ht="13.5" thickBot="1" x14ac:dyDescent="0.25">
      <c r="B6" s="77"/>
      <c r="C6" s="77"/>
      <c r="D6" s="77"/>
      <c r="E6" s="77"/>
    </row>
    <row r="7" spans="2:5" x14ac:dyDescent="0.2">
      <c r="B7" s="78" t="s">
        <v>4</v>
      </c>
      <c r="C7" s="79" t="s">
        <v>203</v>
      </c>
      <c r="D7" s="80" t="s">
        <v>204</v>
      </c>
      <c r="E7" s="79" t="s">
        <v>205</v>
      </c>
    </row>
    <row r="8" spans="2:5" ht="13.5" thickBot="1" x14ac:dyDescent="0.25">
      <c r="B8" s="81"/>
      <c r="C8" s="82" t="s">
        <v>206</v>
      </c>
      <c r="D8" s="83"/>
      <c r="E8" s="82" t="s">
        <v>207</v>
      </c>
    </row>
    <row r="9" spans="2:5" x14ac:dyDescent="0.2">
      <c r="B9" s="84" t="s">
        <v>208</v>
      </c>
      <c r="C9" s="85">
        <f>SUM(C10:C12)</f>
        <v>88981959</v>
      </c>
      <c r="D9" s="85">
        <f>SUM(D10:D12)</f>
        <v>77060064.400000006</v>
      </c>
      <c r="E9" s="85">
        <f>SUM(E10:E12)</f>
        <v>77060064.400000006</v>
      </c>
    </row>
    <row r="10" spans="2:5" x14ac:dyDescent="0.2">
      <c r="B10" s="86" t="s">
        <v>209</v>
      </c>
      <c r="C10" s="87">
        <v>52469874</v>
      </c>
      <c r="D10" s="87">
        <v>44743656.420000002</v>
      </c>
      <c r="E10" s="87">
        <v>44743656.420000002</v>
      </c>
    </row>
    <row r="11" spans="2:5" x14ac:dyDescent="0.2">
      <c r="B11" s="86" t="s">
        <v>210</v>
      </c>
      <c r="C11" s="87">
        <v>36512085</v>
      </c>
      <c r="D11" s="87">
        <v>32316407.98</v>
      </c>
      <c r="E11" s="87">
        <v>32316407.98</v>
      </c>
    </row>
    <row r="12" spans="2:5" x14ac:dyDescent="0.2">
      <c r="B12" s="86" t="s">
        <v>211</v>
      </c>
      <c r="C12" s="87">
        <f>C48</f>
        <v>0</v>
      </c>
      <c r="D12" s="87">
        <f>D48</f>
        <v>0</v>
      </c>
      <c r="E12" s="87">
        <f>E48</f>
        <v>0</v>
      </c>
    </row>
    <row r="13" spans="2:5" x14ac:dyDescent="0.2">
      <c r="B13" s="84"/>
      <c r="C13" s="87"/>
      <c r="D13" s="87"/>
      <c r="E13" s="87"/>
    </row>
    <row r="14" spans="2:5" ht="15" x14ac:dyDescent="0.2">
      <c r="B14" s="84" t="s">
        <v>212</v>
      </c>
      <c r="C14" s="85">
        <f>SUM(C15:C16)</f>
        <v>88981959</v>
      </c>
      <c r="D14" s="85">
        <f>SUM(D15:D16)</f>
        <v>57642931.829999998</v>
      </c>
      <c r="E14" s="85">
        <f>SUM(E15:E16)</f>
        <v>56469830.739999995</v>
      </c>
    </row>
    <row r="15" spans="2:5" x14ac:dyDescent="0.2">
      <c r="B15" s="86" t="s">
        <v>213</v>
      </c>
      <c r="C15" s="87">
        <v>52469874</v>
      </c>
      <c r="D15" s="87">
        <v>35321656.710000001</v>
      </c>
      <c r="E15" s="87">
        <v>34794270.659999996</v>
      </c>
    </row>
    <row r="16" spans="2:5" x14ac:dyDescent="0.2">
      <c r="B16" s="86" t="s">
        <v>214</v>
      </c>
      <c r="C16" s="87">
        <v>36512085</v>
      </c>
      <c r="D16" s="87">
        <v>22321275.120000001</v>
      </c>
      <c r="E16" s="87">
        <v>21675560.079999998</v>
      </c>
    </row>
    <row r="17" spans="2:5" x14ac:dyDescent="0.2">
      <c r="B17" s="88"/>
      <c r="C17" s="87"/>
      <c r="D17" s="87"/>
      <c r="E17" s="87"/>
    </row>
    <row r="18" spans="2:5" x14ac:dyDescent="0.2">
      <c r="B18" s="84" t="s">
        <v>215</v>
      </c>
      <c r="C18" s="85">
        <f>SUM(C19:C20)</f>
        <v>0</v>
      </c>
      <c r="D18" s="85">
        <f>SUM(D19:D20)</f>
        <v>1055996.7</v>
      </c>
      <c r="E18" s="85">
        <f>SUM(E19:E20)</f>
        <v>1055996.7</v>
      </c>
    </row>
    <row r="19" spans="2:5" x14ac:dyDescent="0.2">
      <c r="B19" s="86" t="s">
        <v>216</v>
      </c>
      <c r="C19" s="89">
        <v>0</v>
      </c>
      <c r="D19" s="87">
        <v>1041886.7</v>
      </c>
      <c r="E19" s="87">
        <v>1041886.7</v>
      </c>
    </row>
    <row r="20" spans="2:5" x14ac:dyDescent="0.2">
      <c r="B20" s="86" t="s">
        <v>217</v>
      </c>
      <c r="C20" s="89">
        <v>0</v>
      </c>
      <c r="D20" s="87">
        <v>14110</v>
      </c>
      <c r="E20" s="87">
        <v>14110</v>
      </c>
    </row>
    <row r="21" spans="2:5" x14ac:dyDescent="0.2">
      <c r="B21" s="88"/>
      <c r="C21" s="87"/>
      <c r="D21" s="87"/>
      <c r="E21" s="87"/>
    </row>
    <row r="22" spans="2:5" x14ac:dyDescent="0.2">
      <c r="B22" s="84" t="s">
        <v>218</v>
      </c>
      <c r="C22" s="85">
        <f>C9-C14+C18</f>
        <v>0</v>
      </c>
      <c r="D22" s="84">
        <f>D9-D14+D18</f>
        <v>20473129.270000007</v>
      </c>
      <c r="E22" s="84">
        <f>E9-E14+E18</f>
        <v>21646230.360000011</v>
      </c>
    </row>
    <row r="23" spans="2:5" x14ac:dyDescent="0.2">
      <c r="B23" s="84"/>
      <c r="C23" s="87"/>
      <c r="D23" s="88"/>
      <c r="E23" s="88"/>
    </row>
    <row r="24" spans="2:5" x14ac:dyDescent="0.2">
      <c r="B24" s="84" t="s">
        <v>219</v>
      </c>
      <c r="C24" s="85">
        <f>C22-C12</f>
        <v>0</v>
      </c>
      <c r="D24" s="84">
        <f>D22-D12</f>
        <v>20473129.270000007</v>
      </c>
      <c r="E24" s="84">
        <f>E22-E12</f>
        <v>21646230.360000011</v>
      </c>
    </row>
    <row r="25" spans="2:5" x14ac:dyDescent="0.2">
      <c r="B25" s="84"/>
      <c r="C25" s="87"/>
      <c r="D25" s="88"/>
      <c r="E25" s="88"/>
    </row>
    <row r="26" spans="2:5" ht="25.5" x14ac:dyDescent="0.2">
      <c r="B26" s="84" t="s">
        <v>220</v>
      </c>
      <c r="C26" s="85">
        <f>C24-C18</f>
        <v>0</v>
      </c>
      <c r="D26" s="85">
        <f>D24-D18</f>
        <v>19417132.570000008</v>
      </c>
      <c r="E26" s="85">
        <f>E24-E18</f>
        <v>20590233.660000011</v>
      </c>
    </row>
    <row r="27" spans="2:5" ht="13.5" thickBot="1" x14ac:dyDescent="0.25">
      <c r="B27" s="90"/>
      <c r="C27" s="91"/>
      <c r="D27" s="91"/>
      <c r="E27" s="91"/>
    </row>
    <row r="28" spans="2:5" ht="35.1" customHeight="1" thickBot="1" x14ac:dyDescent="0.25">
      <c r="B28" s="92"/>
      <c r="C28" s="92"/>
      <c r="D28" s="92"/>
      <c r="E28" s="92"/>
    </row>
    <row r="29" spans="2:5" ht="13.5" thickBot="1" x14ac:dyDescent="0.25">
      <c r="B29" s="93" t="s">
        <v>221</v>
      </c>
      <c r="C29" s="94" t="s">
        <v>222</v>
      </c>
      <c r="D29" s="94" t="s">
        <v>204</v>
      </c>
      <c r="E29" s="94" t="s">
        <v>223</v>
      </c>
    </row>
    <row r="30" spans="2:5" x14ac:dyDescent="0.2">
      <c r="B30" s="95"/>
      <c r="C30" s="87"/>
      <c r="D30" s="87"/>
      <c r="E30" s="87"/>
    </row>
    <row r="31" spans="2:5" x14ac:dyDescent="0.2">
      <c r="B31" s="84" t="s">
        <v>224</v>
      </c>
      <c r="C31" s="85">
        <f>SUM(C32:C33)</f>
        <v>0</v>
      </c>
      <c r="D31" s="84">
        <f>SUM(D32:D33)</f>
        <v>0</v>
      </c>
      <c r="E31" s="84">
        <f>SUM(E32:E33)</f>
        <v>0</v>
      </c>
    </row>
    <row r="32" spans="2:5" x14ac:dyDescent="0.2">
      <c r="B32" s="86" t="s">
        <v>225</v>
      </c>
      <c r="C32" s="87"/>
      <c r="D32" s="88"/>
      <c r="E32" s="88"/>
    </row>
    <row r="33" spans="2:5" x14ac:dyDescent="0.2">
      <c r="B33" s="86" t="s">
        <v>226</v>
      </c>
      <c r="C33" s="87"/>
      <c r="D33" s="88"/>
      <c r="E33" s="88"/>
    </row>
    <row r="34" spans="2:5" x14ac:dyDescent="0.2">
      <c r="B34" s="84"/>
      <c r="C34" s="87"/>
      <c r="D34" s="87"/>
      <c r="E34" s="87"/>
    </row>
    <row r="35" spans="2:5" x14ac:dyDescent="0.2">
      <c r="B35" s="84" t="s">
        <v>227</v>
      </c>
      <c r="C35" s="85">
        <f>C26+C31</f>
        <v>0</v>
      </c>
      <c r="D35" s="85">
        <f>D26+D31</f>
        <v>19417132.570000008</v>
      </c>
      <c r="E35" s="85">
        <f>E26+E31</f>
        <v>20590233.660000011</v>
      </c>
    </row>
    <row r="36" spans="2:5" ht="13.5" thickBot="1" x14ac:dyDescent="0.25">
      <c r="B36" s="96"/>
      <c r="C36" s="97"/>
      <c r="D36" s="97"/>
      <c r="E36" s="97"/>
    </row>
    <row r="37" spans="2:5" ht="35.1" customHeight="1" thickBot="1" x14ac:dyDescent="0.25">
      <c r="B37" s="98"/>
      <c r="C37" s="98"/>
      <c r="D37" s="98"/>
      <c r="E37" s="98"/>
    </row>
    <row r="38" spans="2:5" x14ac:dyDescent="0.2">
      <c r="B38" s="99" t="s">
        <v>221</v>
      </c>
      <c r="C38" s="100" t="s">
        <v>228</v>
      </c>
      <c r="D38" s="101" t="s">
        <v>204</v>
      </c>
      <c r="E38" s="102" t="s">
        <v>205</v>
      </c>
    </row>
    <row r="39" spans="2:5" ht="13.5" thickBot="1" x14ac:dyDescent="0.25">
      <c r="B39" s="103"/>
      <c r="C39" s="104"/>
      <c r="D39" s="105"/>
      <c r="E39" s="106" t="s">
        <v>223</v>
      </c>
    </row>
    <row r="40" spans="2:5" x14ac:dyDescent="0.2">
      <c r="B40" s="107"/>
      <c r="C40" s="108"/>
      <c r="D40" s="108"/>
      <c r="E40" s="108"/>
    </row>
    <row r="41" spans="2:5" x14ac:dyDescent="0.2">
      <c r="B41" s="109" t="s">
        <v>229</v>
      </c>
      <c r="C41" s="110">
        <f>SUM(C42:C43)</f>
        <v>0</v>
      </c>
      <c r="D41" s="110">
        <f>SUM(D42:D43)</f>
        <v>0</v>
      </c>
      <c r="E41" s="110">
        <f>SUM(E42:E43)</f>
        <v>0</v>
      </c>
    </row>
    <row r="42" spans="2:5" x14ac:dyDescent="0.2">
      <c r="B42" s="111" t="s">
        <v>230</v>
      </c>
      <c r="C42" s="108"/>
      <c r="D42" s="112"/>
      <c r="E42" s="112"/>
    </row>
    <row r="43" spans="2:5" x14ac:dyDescent="0.2">
      <c r="B43" s="111" t="s">
        <v>231</v>
      </c>
      <c r="C43" s="108"/>
      <c r="D43" s="112"/>
      <c r="E43" s="112"/>
    </row>
    <row r="44" spans="2:5" x14ac:dyDescent="0.2">
      <c r="B44" s="109" t="s">
        <v>232</v>
      </c>
      <c r="C44" s="110">
        <f>SUM(C45:C46)</f>
        <v>0</v>
      </c>
      <c r="D44" s="110">
        <f>SUM(D45:D46)</f>
        <v>0</v>
      </c>
      <c r="E44" s="110">
        <f>SUM(E45:E46)</f>
        <v>0</v>
      </c>
    </row>
    <row r="45" spans="2:5" x14ac:dyDescent="0.2">
      <c r="B45" s="111" t="s">
        <v>233</v>
      </c>
      <c r="C45" s="108"/>
      <c r="D45" s="112"/>
      <c r="E45" s="112"/>
    </row>
    <row r="46" spans="2:5" x14ac:dyDescent="0.2">
      <c r="B46" s="111" t="s">
        <v>234</v>
      </c>
      <c r="C46" s="108"/>
      <c r="D46" s="112"/>
      <c r="E46" s="112"/>
    </row>
    <row r="47" spans="2:5" x14ac:dyDescent="0.2">
      <c r="B47" s="109"/>
      <c r="C47" s="108"/>
      <c r="D47" s="108"/>
      <c r="E47" s="108"/>
    </row>
    <row r="48" spans="2:5" x14ac:dyDescent="0.2">
      <c r="B48" s="109" t="s">
        <v>235</v>
      </c>
      <c r="C48" s="110">
        <f>C41-C44</f>
        <v>0</v>
      </c>
      <c r="D48" s="109">
        <f>D41-D44</f>
        <v>0</v>
      </c>
      <c r="E48" s="109">
        <f>E41-E44</f>
        <v>0</v>
      </c>
    </row>
    <row r="49" spans="2:5" ht="13.5" thickBot="1" x14ac:dyDescent="0.25">
      <c r="B49" s="113"/>
      <c r="C49" s="114"/>
      <c r="D49" s="113"/>
      <c r="E49" s="113"/>
    </row>
    <row r="50" spans="2:5" ht="35.1" customHeight="1" thickBot="1" x14ac:dyDescent="0.25">
      <c r="B50" s="98"/>
      <c r="C50" s="98"/>
      <c r="D50" s="98"/>
      <c r="E50" s="98"/>
    </row>
    <row r="51" spans="2:5" x14ac:dyDescent="0.2">
      <c r="B51" s="99" t="s">
        <v>221</v>
      </c>
      <c r="C51" s="102" t="s">
        <v>203</v>
      </c>
      <c r="D51" s="101" t="s">
        <v>204</v>
      </c>
      <c r="E51" s="102" t="s">
        <v>205</v>
      </c>
    </row>
    <row r="52" spans="2:5" ht="13.5" thickBot="1" x14ac:dyDescent="0.25">
      <c r="B52" s="103"/>
      <c r="C52" s="106" t="s">
        <v>222</v>
      </c>
      <c r="D52" s="105"/>
      <c r="E52" s="106" t="s">
        <v>223</v>
      </c>
    </row>
    <row r="53" spans="2:5" x14ac:dyDescent="0.2">
      <c r="B53" s="107"/>
      <c r="C53" s="108"/>
      <c r="D53" s="108"/>
      <c r="E53" s="108"/>
    </row>
    <row r="54" spans="2:5" x14ac:dyDescent="0.2">
      <c r="B54" s="112" t="s">
        <v>236</v>
      </c>
      <c r="C54" s="108">
        <f>C10</f>
        <v>52469874</v>
      </c>
      <c r="D54" s="112">
        <f>D10</f>
        <v>44743656.420000002</v>
      </c>
      <c r="E54" s="112">
        <f>E10</f>
        <v>44743656.420000002</v>
      </c>
    </row>
    <row r="55" spans="2:5" x14ac:dyDescent="0.2">
      <c r="B55" s="112"/>
      <c r="C55" s="108"/>
      <c r="D55" s="112"/>
      <c r="E55" s="112"/>
    </row>
    <row r="56" spans="2:5" x14ac:dyDescent="0.2">
      <c r="B56" s="115" t="s">
        <v>237</v>
      </c>
      <c r="C56" s="108">
        <f>C42-C45</f>
        <v>0</v>
      </c>
      <c r="D56" s="112">
        <f>D42-D45</f>
        <v>0</v>
      </c>
      <c r="E56" s="112">
        <f>E42-E45</f>
        <v>0</v>
      </c>
    </row>
    <row r="57" spans="2:5" x14ac:dyDescent="0.2">
      <c r="B57" s="111" t="s">
        <v>230</v>
      </c>
      <c r="C57" s="108">
        <f>C42</f>
        <v>0</v>
      </c>
      <c r="D57" s="112">
        <f>D42</f>
        <v>0</v>
      </c>
      <c r="E57" s="112">
        <f>E42</f>
        <v>0</v>
      </c>
    </row>
    <row r="58" spans="2:5" x14ac:dyDescent="0.2">
      <c r="B58" s="111" t="s">
        <v>233</v>
      </c>
      <c r="C58" s="108">
        <f>C45</f>
        <v>0</v>
      </c>
      <c r="D58" s="112">
        <f>D45</f>
        <v>0</v>
      </c>
      <c r="E58" s="112">
        <f>E45</f>
        <v>0</v>
      </c>
    </row>
    <row r="59" spans="2:5" x14ac:dyDescent="0.2">
      <c r="B59" s="116"/>
      <c r="C59" s="108"/>
      <c r="D59" s="112"/>
      <c r="E59" s="112"/>
    </row>
    <row r="60" spans="2:5" x14ac:dyDescent="0.2">
      <c r="B60" s="116" t="s">
        <v>213</v>
      </c>
      <c r="C60" s="108">
        <f>C15</f>
        <v>52469874</v>
      </c>
      <c r="D60" s="108">
        <f>D15</f>
        <v>35321656.710000001</v>
      </c>
      <c r="E60" s="108">
        <f>E15</f>
        <v>34794270.659999996</v>
      </c>
    </row>
    <row r="61" spans="2:5" x14ac:dyDescent="0.2">
      <c r="B61" s="116"/>
      <c r="C61" s="108"/>
      <c r="D61" s="108"/>
      <c r="E61" s="108"/>
    </row>
    <row r="62" spans="2:5" x14ac:dyDescent="0.2">
      <c r="B62" s="116" t="s">
        <v>216</v>
      </c>
      <c r="C62" s="117"/>
      <c r="D62" s="108">
        <f>D19</f>
        <v>1041886.7</v>
      </c>
      <c r="E62" s="108">
        <f>E19</f>
        <v>1041886.7</v>
      </c>
    </row>
    <row r="63" spans="2:5" x14ac:dyDescent="0.2">
      <c r="B63" s="116"/>
      <c r="C63" s="108"/>
      <c r="D63" s="108"/>
      <c r="E63" s="108"/>
    </row>
    <row r="64" spans="2:5" x14ac:dyDescent="0.2">
      <c r="B64" s="118" t="s">
        <v>238</v>
      </c>
      <c r="C64" s="110">
        <f>C54+C56-C60+C62</f>
        <v>0</v>
      </c>
      <c r="D64" s="109">
        <f>D54+D56-D60+D62</f>
        <v>10463886.41</v>
      </c>
      <c r="E64" s="109">
        <f>E54+E56-E60+E62</f>
        <v>10991272.460000005</v>
      </c>
    </row>
    <row r="65" spans="2:5" x14ac:dyDescent="0.2">
      <c r="B65" s="118"/>
      <c r="C65" s="110"/>
      <c r="D65" s="109"/>
      <c r="E65" s="109"/>
    </row>
    <row r="66" spans="2:5" ht="25.5" x14ac:dyDescent="0.2">
      <c r="B66" s="119" t="s">
        <v>239</v>
      </c>
      <c r="C66" s="110">
        <f>C64-C56</f>
        <v>0</v>
      </c>
      <c r="D66" s="109">
        <f>D64-D56</f>
        <v>10463886.41</v>
      </c>
      <c r="E66" s="109">
        <f>E64-E56</f>
        <v>10991272.460000005</v>
      </c>
    </row>
    <row r="67" spans="2:5" ht="13.5" thickBot="1" x14ac:dyDescent="0.25">
      <c r="B67" s="113"/>
      <c r="C67" s="114"/>
      <c r="D67" s="113"/>
      <c r="E67" s="113"/>
    </row>
    <row r="68" spans="2:5" ht="35.1" customHeight="1" thickBot="1" x14ac:dyDescent="0.25">
      <c r="B68" s="98"/>
      <c r="C68" s="98"/>
      <c r="D68" s="98"/>
      <c r="E68" s="98"/>
    </row>
    <row r="69" spans="2:5" x14ac:dyDescent="0.2">
      <c r="B69" s="99" t="s">
        <v>221</v>
      </c>
      <c r="C69" s="100" t="s">
        <v>228</v>
      </c>
      <c r="D69" s="101" t="s">
        <v>204</v>
      </c>
      <c r="E69" s="102" t="s">
        <v>205</v>
      </c>
    </row>
    <row r="70" spans="2:5" ht="13.5" thickBot="1" x14ac:dyDescent="0.25">
      <c r="B70" s="103"/>
      <c r="C70" s="104"/>
      <c r="D70" s="105"/>
      <c r="E70" s="106" t="s">
        <v>223</v>
      </c>
    </row>
    <row r="71" spans="2:5" x14ac:dyDescent="0.2">
      <c r="B71" s="107"/>
      <c r="C71" s="108"/>
      <c r="D71" s="108"/>
      <c r="E71" s="108"/>
    </row>
    <row r="72" spans="2:5" x14ac:dyDescent="0.2">
      <c r="B72" s="112" t="s">
        <v>210</v>
      </c>
      <c r="C72" s="108">
        <f>C11</f>
        <v>36512085</v>
      </c>
      <c r="D72" s="112">
        <f>D11</f>
        <v>32316407.98</v>
      </c>
      <c r="E72" s="112">
        <f>E11</f>
        <v>32316407.98</v>
      </c>
    </row>
    <row r="73" spans="2:5" x14ac:dyDescent="0.2">
      <c r="B73" s="112"/>
      <c r="C73" s="108"/>
      <c r="D73" s="112"/>
      <c r="E73" s="112"/>
    </row>
    <row r="74" spans="2:5" ht="25.5" x14ac:dyDescent="0.2">
      <c r="B74" s="120" t="s">
        <v>240</v>
      </c>
      <c r="C74" s="108">
        <f>C75-C76</f>
        <v>0</v>
      </c>
      <c r="D74" s="112">
        <f>D75-D76</f>
        <v>0</v>
      </c>
      <c r="E74" s="112">
        <f>E75-E76</f>
        <v>0</v>
      </c>
    </row>
    <row r="75" spans="2:5" x14ac:dyDescent="0.2">
      <c r="B75" s="111" t="s">
        <v>231</v>
      </c>
      <c r="C75" s="108">
        <f>C43</f>
        <v>0</v>
      </c>
      <c r="D75" s="112">
        <f>D43</f>
        <v>0</v>
      </c>
      <c r="E75" s="112">
        <f>E43</f>
        <v>0</v>
      </c>
    </row>
    <row r="76" spans="2:5" x14ac:dyDescent="0.2">
      <c r="B76" s="111" t="s">
        <v>234</v>
      </c>
      <c r="C76" s="108">
        <f>C46</f>
        <v>0</v>
      </c>
      <c r="D76" s="112">
        <f>D46</f>
        <v>0</v>
      </c>
      <c r="E76" s="112">
        <f>E46</f>
        <v>0</v>
      </c>
    </row>
    <row r="77" spans="2:5" x14ac:dyDescent="0.2">
      <c r="B77" s="116"/>
      <c r="C77" s="108"/>
      <c r="D77" s="112"/>
      <c r="E77" s="112"/>
    </row>
    <row r="78" spans="2:5" x14ac:dyDescent="0.2">
      <c r="B78" s="116" t="s">
        <v>241</v>
      </c>
      <c r="C78" s="108">
        <f>C16</f>
        <v>36512085</v>
      </c>
      <c r="D78" s="108">
        <f>D16</f>
        <v>22321275.120000001</v>
      </c>
      <c r="E78" s="108">
        <f>E16</f>
        <v>21675560.079999998</v>
      </c>
    </row>
    <row r="79" spans="2:5" x14ac:dyDescent="0.2">
      <c r="B79" s="116"/>
      <c r="C79" s="108"/>
      <c r="D79" s="108"/>
      <c r="E79" s="108"/>
    </row>
    <row r="80" spans="2:5" x14ac:dyDescent="0.2">
      <c r="B80" s="116" t="s">
        <v>217</v>
      </c>
      <c r="C80" s="117"/>
      <c r="D80" s="108">
        <f>D20</f>
        <v>14110</v>
      </c>
      <c r="E80" s="108">
        <f>E20</f>
        <v>14110</v>
      </c>
    </row>
    <row r="81" spans="2:5" x14ac:dyDescent="0.2">
      <c r="B81" s="116"/>
      <c r="C81" s="108"/>
      <c r="D81" s="108"/>
      <c r="E81" s="108"/>
    </row>
    <row r="82" spans="2:5" x14ac:dyDescent="0.2">
      <c r="B82" s="118" t="s">
        <v>242</v>
      </c>
      <c r="C82" s="110">
        <f>C72+C74-C78+C80</f>
        <v>0</v>
      </c>
      <c r="D82" s="109">
        <f>D72+D74-D78+D80</f>
        <v>10009242.859999999</v>
      </c>
      <c r="E82" s="109">
        <f>E72+E74-E78+E80</f>
        <v>10654957.900000002</v>
      </c>
    </row>
    <row r="83" spans="2:5" x14ac:dyDescent="0.2">
      <c r="B83" s="118"/>
      <c r="C83" s="110"/>
      <c r="D83" s="109"/>
      <c r="E83" s="109"/>
    </row>
    <row r="84" spans="2:5" ht="25.5" x14ac:dyDescent="0.2">
      <c r="B84" s="119" t="s">
        <v>243</v>
      </c>
      <c r="C84" s="110">
        <f>C82-C74</f>
        <v>0</v>
      </c>
      <c r="D84" s="109">
        <f>D82-D74</f>
        <v>10009242.859999999</v>
      </c>
      <c r="E84" s="109">
        <f>E82-E74</f>
        <v>10654957.900000002</v>
      </c>
    </row>
    <row r="85" spans="2:5" ht="13.5" thickBot="1" x14ac:dyDescent="0.25">
      <c r="B85" s="113"/>
      <c r="C85" s="114"/>
      <c r="D85" s="113"/>
      <c r="E85" s="113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workbookViewId="0">
      <pane ySplit="8" topLeftCell="A9" activePane="bottomLeft" state="frozen"/>
      <selection pane="bottomLeft" activeCell="K53" sqref="K5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21" customWidth="1"/>
    <col min="4" max="4" width="18" style="1" customWidth="1"/>
    <col min="5" max="5" width="14.7109375" style="121" customWidth="1"/>
    <col min="6" max="6" width="13.85546875" style="1" customWidth="1"/>
    <col min="7" max="7" width="14.85546875" style="1" customWidth="1"/>
    <col min="8" max="8" width="13.7109375" style="121" customWidth="1"/>
    <col min="9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71" t="s">
        <v>244</v>
      </c>
      <c r="C3" s="72"/>
      <c r="D3" s="72"/>
      <c r="E3" s="72"/>
      <c r="F3" s="72"/>
      <c r="G3" s="72"/>
      <c r="H3" s="73"/>
    </row>
    <row r="4" spans="2:8" x14ac:dyDescent="0.2">
      <c r="B4" s="71" t="s">
        <v>125</v>
      </c>
      <c r="C4" s="72"/>
      <c r="D4" s="72"/>
      <c r="E4" s="72"/>
      <c r="F4" s="72"/>
      <c r="G4" s="72"/>
      <c r="H4" s="73"/>
    </row>
    <row r="5" spans="2:8" ht="13.5" thickBot="1" x14ac:dyDescent="0.25">
      <c r="B5" s="74" t="s">
        <v>3</v>
      </c>
      <c r="C5" s="75"/>
      <c r="D5" s="75"/>
      <c r="E5" s="75"/>
      <c r="F5" s="75"/>
      <c r="G5" s="75"/>
      <c r="H5" s="76"/>
    </row>
    <row r="6" spans="2:8" ht="13.5" thickBot="1" x14ac:dyDescent="0.25">
      <c r="B6" s="122"/>
      <c r="C6" s="123" t="s">
        <v>245</v>
      </c>
      <c r="D6" s="124"/>
      <c r="E6" s="124"/>
      <c r="F6" s="124"/>
      <c r="G6" s="125"/>
      <c r="H6" s="126" t="s">
        <v>246</v>
      </c>
    </row>
    <row r="7" spans="2:8" x14ac:dyDescent="0.2">
      <c r="B7" s="127" t="s">
        <v>221</v>
      </c>
      <c r="C7" s="126" t="s">
        <v>247</v>
      </c>
      <c r="D7" s="80" t="s">
        <v>248</v>
      </c>
      <c r="E7" s="126" t="s">
        <v>249</v>
      </c>
      <c r="F7" s="126" t="s">
        <v>204</v>
      </c>
      <c r="G7" s="126" t="s">
        <v>250</v>
      </c>
      <c r="H7" s="128"/>
    </row>
    <row r="8" spans="2:8" ht="13.5" thickBot="1" x14ac:dyDescent="0.25">
      <c r="B8" s="129" t="s">
        <v>134</v>
      </c>
      <c r="C8" s="130"/>
      <c r="D8" s="83"/>
      <c r="E8" s="130"/>
      <c r="F8" s="130"/>
      <c r="G8" s="130"/>
      <c r="H8" s="130"/>
    </row>
    <row r="9" spans="2:8" x14ac:dyDescent="0.2">
      <c r="B9" s="109" t="s">
        <v>251</v>
      </c>
      <c r="C9" s="131"/>
      <c r="D9" s="132"/>
      <c r="E9" s="131"/>
      <c r="F9" s="132"/>
      <c r="G9" s="132"/>
      <c r="H9" s="131"/>
    </row>
    <row r="10" spans="2:8" x14ac:dyDescent="0.2">
      <c r="B10" s="116" t="s">
        <v>252</v>
      </c>
      <c r="C10" s="131"/>
      <c r="D10" s="132"/>
      <c r="E10" s="131">
        <f>C10+D10</f>
        <v>0</v>
      </c>
      <c r="F10" s="132"/>
      <c r="G10" s="132"/>
      <c r="H10" s="131">
        <f>G10-C10</f>
        <v>0</v>
      </c>
    </row>
    <row r="11" spans="2:8" x14ac:dyDescent="0.2">
      <c r="B11" s="116" t="s">
        <v>253</v>
      </c>
      <c r="C11" s="131"/>
      <c r="D11" s="132"/>
      <c r="E11" s="131">
        <f t="shared" ref="E11:E40" si="0">C11+D11</f>
        <v>0</v>
      </c>
      <c r="F11" s="132"/>
      <c r="G11" s="132"/>
      <c r="H11" s="131">
        <f t="shared" ref="H11:H16" si="1">G11-C11</f>
        <v>0</v>
      </c>
    </row>
    <row r="12" spans="2:8" x14ac:dyDescent="0.2">
      <c r="B12" s="116" t="s">
        <v>254</v>
      </c>
      <c r="C12" s="131"/>
      <c r="D12" s="132"/>
      <c r="E12" s="131">
        <f t="shared" si="0"/>
        <v>0</v>
      </c>
      <c r="F12" s="132"/>
      <c r="G12" s="132"/>
      <c r="H12" s="131">
        <f t="shared" si="1"/>
        <v>0</v>
      </c>
    </row>
    <row r="13" spans="2:8" x14ac:dyDescent="0.2">
      <c r="B13" s="116" t="s">
        <v>255</v>
      </c>
      <c r="C13" s="131"/>
      <c r="D13" s="132"/>
      <c r="E13" s="131">
        <f t="shared" si="0"/>
        <v>0</v>
      </c>
      <c r="F13" s="132"/>
      <c r="G13" s="132"/>
      <c r="H13" s="131">
        <f t="shared" si="1"/>
        <v>0</v>
      </c>
    </row>
    <row r="14" spans="2:8" x14ac:dyDescent="0.2">
      <c r="B14" s="116" t="s">
        <v>256</v>
      </c>
      <c r="C14" s="131">
        <v>0</v>
      </c>
      <c r="D14" s="132">
        <v>5940.19</v>
      </c>
      <c r="E14" s="131">
        <f t="shared" si="0"/>
        <v>5940.19</v>
      </c>
      <c r="F14" s="132">
        <v>5940.19</v>
      </c>
      <c r="G14" s="132">
        <v>5940.19</v>
      </c>
      <c r="H14" s="131">
        <f t="shared" si="1"/>
        <v>5940.19</v>
      </c>
    </row>
    <row r="15" spans="2:8" x14ac:dyDescent="0.2">
      <c r="B15" s="116" t="s">
        <v>257</v>
      </c>
      <c r="C15" s="131"/>
      <c r="D15" s="132"/>
      <c r="E15" s="131">
        <f t="shared" si="0"/>
        <v>0</v>
      </c>
      <c r="F15" s="132"/>
      <c r="G15" s="132"/>
      <c r="H15" s="131">
        <f t="shared" si="1"/>
        <v>0</v>
      </c>
    </row>
    <row r="16" spans="2:8" x14ac:dyDescent="0.2">
      <c r="B16" s="116" t="s">
        <v>258</v>
      </c>
      <c r="C16" s="131">
        <v>150000</v>
      </c>
      <c r="D16" s="132">
        <v>17432.52</v>
      </c>
      <c r="E16" s="131">
        <f t="shared" si="0"/>
        <v>167432.51999999999</v>
      </c>
      <c r="F16" s="132">
        <v>152486.26</v>
      </c>
      <c r="G16" s="132">
        <v>152486.26</v>
      </c>
      <c r="H16" s="131">
        <f t="shared" si="1"/>
        <v>2486.2600000000093</v>
      </c>
    </row>
    <row r="17" spans="2:8" ht="25.5" x14ac:dyDescent="0.2">
      <c r="B17" s="120" t="s">
        <v>259</v>
      </c>
      <c r="C17" s="131">
        <f t="shared" ref="C17:H17" si="2">SUM(C18:C28)</f>
        <v>0</v>
      </c>
      <c r="D17" s="133">
        <f t="shared" si="2"/>
        <v>0</v>
      </c>
      <c r="E17" s="133">
        <f t="shared" si="2"/>
        <v>0</v>
      </c>
      <c r="F17" s="133">
        <f t="shared" si="2"/>
        <v>0</v>
      </c>
      <c r="G17" s="133">
        <f t="shared" si="2"/>
        <v>0</v>
      </c>
      <c r="H17" s="133">
        <f t="shared" si="2"/>
        <v>0</v>
      </c>
    </row>
    <row r="18" spans="2:8" x14ac:dyDescent="0.2">
      <c r="B18" s="134" t="s">
        <v>260</v>
      </c>
      <c r="C18" s="131"/>
      <c r="D18" s="132"/>
      <c r="E18" s="131">
        <f t="shared" si="0"/>
        <v>0</v>
      </c>
      <c r="F18" s="132"/>
      <c r="G18" s="132"/>
      <c r="H18" s="131">
        <f>G18-C18</f>
        <v>0</v>
      </c>
    </row>
    <row r="19" spans="2:8" x14ac:dyDescent="0.2">
      <c r="B19" s="134" t="s">
        <v>261</v>
      </c>
      <c r="C19" s="131"/>
      <c r="D19" s="132"/>
      <c r="E19" s="131">
        <f t="shared" si="0"/>
        <v>0</v>
      </c>
      <c r="F19" s="132"/>
      <c r="G19" s="132"/>
      <c r="H19" s="131">
        <f t="shared" ref="H19:H40" si="3">G19-C19</f>
        <v>0</v>
      </c>
    </row>
    <row r="20" spans="2:8" x14ac:dyDescent="0.2">
      <c r="B20" s="134" t="s">
        <v>262</v>
      </c>
      <c r="C20" s="131"/>
      <c r="D20" s="132"/>
      <c r="E20" s="131">
        <f t="shared" si="0"/>
        <v>0</v>
      </c>
      <c r="F20" s="132"/>
      <c r="G20" s="132"/>
      <c r="H20" s="131">
        <f t="shared" si="3"/>
        <v>0</v>
      </c>
    </row>
    <row r="21" spans="2:8" x14ac:dyDescent="0.2">
      <c r="B21" s="134" t="s">
        <v>263</v>
      </c>
      <c r="C21" s="131"/>
      <c r="D21" s="132"/>
      <c r="E21" s="131">
        <f t="shared" si="0"/>
        <v>0</v>
      </c>
      <c r="F21" s="132"/>
      <c r="G21" s="132"/>
      <c r="H21" s="131">
        <f t="shared" si="3"/>
        <v>0</v>
      </c>
    </row>
    <row r="22" spans="2:8" x14ac:dyDescent="0.2">
      <c r="B22" s="134" t="s">
        <v>264</v>
      </c>
      <c r="C22" s="131"/>
      <c r="D22" s="132"/>
      <c r="E22" s="131">
        <f t="shared" si="0"/>
        <v>0</v>
      </c>
      <c r="F22" s="132"/>
      <c r="G22" s="132"/>
      <c r="H22" s="131">
        <f t="shared" si="3"/>
        <v>0</v>
      </c>
    </row>
    <row r="23" spans="2:8" ht="25.5" x14ac:dyDescent="0.2">
      <c r="B23" s="135" t="s">
        <v>265</v>
      </c>
      <c r="C23" s="131"/>
      <c r="D23" s="132"/>
      <c r="E23" s="131">
        <f t="shared" si="0"/>
        <v>0</v>
      </c>
      <c r="F23" s="132"/>
      <c r="G23" s="132"/>
      <c r="H23" s="131">
        <f t="shared" si="3"/>
        <v>0</v>
      </c>
    </row>
    <row r="24" spans="2:8" ht="25.5" x14ac:dyDescent="0.2">
      <c r="B24" s="135" t="s">
        <v>266</v>
      </c>
      <c r="C24" s="131"/>
      <c r="D24" s="132"/>
      <c r="E24" s="131">
        <f t="shared" si="0"/>
        <v>0</v>
      </c>
      <c r="F24" s="132"/>
      <c r="G24" s="132"/>
      <c r="H24" s="131">
        <f t="shared" si="3"/>
        <v>0</v>
      </c>
    </row>
    <row r="25" spans="2:8" x14ac:dyDescent="0.2">
      <c r="B25" s="134" t="s">
        <v>267</v>
      </c>
      <c r="C25" s="131"/>
      <c r="D25" s="132"/>
      <c r="E25" s="131">
        <f t="shared" si="0"/>
        <v>0</v>
      </c>
      <c r="F25" s="132"/>
      <c r="G25" s="132"/>
      <c r="H25" s="131">
        <f t="shared" si="3"/>
        <v>0</v>
      </c>
    </row>
    <row r="26" spans="2:8" x14ac:dyDescent="0.2">
      <c r="B26" s="134" t="s">
        <v>268</v>
      </c>
      <c r="C26" s="131"/>
      <c r="D26" s="132"/>
      <c r="E26" s="131">
        <f t="shared" si="0"/>
        <v>0</v>
      </c>
      <c r="F26" s="132"/>
      <c r="G26" s="132"/>
      <c r="H26" s="131">
        <f t="shared" si="3"/>
        <v>0</v>
      </c>
    </row>
    <row r="27" spans="2:8" x14ac:dyDescent="0.2">
      <c r="B27" s="134" t="s">
        <v>269</v>
      </c>
      <c r="C27" s="131"/>
      <c r="D27" s="132"/>
      <c r="E27" s="131">
        <f t="shared" si="0"/>
        <v>0</v>
      </c>
      <c r="F27" s="132"/>
      <c r="G27" s="132"/>
      <c r="H27" s="131">
        <f t="shared" si="3"/>
        <v>0</v>
      </c>
    </row>
    <row r="28" spans="2:8" ht="25.5" x14ac:dyDescent="0.2">
      <c r="B28" s="135" t="s">
        <v>270</v>
      </c>
      <c r="C28" s="131"/>
      <c r="D28" s="132"/>
      <c r="E28" s="131">
        <f t="shared" si="0"/>
        <v>0</v>
      </c>
      <c r="F28" s="132"/>
      <c r="G28" s="132"/>
      <c r="H28" s="131">
        <f t="shared" si="3"/>
        <v>0</v>
      </c>
    </row>
    <row r="29" spans="2:8" ht="25.5" x14ac:dyDescent="0.2">
      <c r="B29" s="120" t="s">
        <v>271</v>
      </c>
      <c r="C29" s="131">
        <f t="shared" ref="C29:H29" si="4">SUM(C30:C34)</f>
        <v>0</v>
      </c>
      <c r="D29" s="131">
        <f t="shared" si="4"/>
        <v>0</v>
      </c>
      <c r="E29" s="131">
        <f t="shared" si="4"/>
        <v>0</v>
      </c>
      <c r="F29" s="131">
        <f t="shared" si="4"/>
        <v>0</v>
      </c>
      <c r="G29" s="131">
        <f t="shared" si="4"/>
        <v>0</v>
      </c>
      <c r="H29" s="131">
        <f t="shared" si="4"/>
        <v>0</v>
      </c>
    </row>
    <row r="30" spans="2:8" x14ac:dyDescent="0.2">
      <c r="B30" s="134" t="s">
        <v>272</v>
      </c>
      <c r="C30" s="131"/>
      <c r="D30" s="132"/>
      <c r="E30" s="131">
        <f t="shared" si="0"/>
        <v>0</v>
      </c>
      <c r="F30" s="132"/>
      <c r="G30" s="132"/>
      <c r="H30" s="131">
        <f t="shared" si="3"/>
        <v>0</v>
      </c>
    </row>
    <row r="31" spans="2:8" x14ac:dyDescent="0.2">
      <c r="B31" s="134" t="s">
        <v>273</v>
      </c>
      <c r="C31" s="131"/>
      <c r="D31" s="132"/>
      <c r="E31" s="131">
        <f t="shared" si="0"/>
        <v>0</v>
      </c>
      <c r="F31" s="132"/>
      <c r="G31" s="132"/>
      <c r="H31" s="131">
        <f t="shared" si="3"/>
        <v>0</v>
      </c>
    </row>
    <row r="32" spans="2:8" x14ac:dyDescent="0.2">
      <c r="B32" s="134" t="s">
        <v>274</v>
      </c>
      <c r="C32" s="131"/>
      <c r="D32" s="132"/>
      <c r="E32" s="131">
        <f t="shared" si="0"/>
        <v>0</v>
      </c>
      <c r="F32" s="132"/>
      <c r="G32" s="132"/>
      <c r="H32" s="131">
        <f t="shared" si="3"/>
        <v>0</v>
      </c>
    </row>
    <row r="33" spans="2:8" ht="25.5" x14ac:dyDescent="0.2">
      <c r="B33" s="135" t="s">
        <v>275</v>
      </c>
      <c r="C33" s="131"/>
      <c r="D33" s="132"/>
      <c r="E33" s="131">
        <f t="shared" si="0"/>
        <v>0</v>
      </c>
      <c r="F33" s="132"/>
      <c r="G33" s="132"/>
      <c r="H33" s="131">
        <f t="shared" si="3"/>
        <v>0</v>
      </c>
    </row>
    <row r="34" spans="2:8" x14ac:dyDescent="0.2">
      <c r="B34" s="134" t="s">
        <v>276</v>
      </c>
      <c r="C34" s="131"/>
      <c r="D34" s="132"/>
      <c r="E34" s="131">
        <f t="shared" si="0"/>
        <v>0</v>
      </c>
      <c r="F34" s="132"/>
      <c r="G34" s="132"/>
      <c r="H34" s="131">
        <f t="shared" si="3"/>
        <v>0</v>
      </c>
    </row>
    <row r="35" spans="2:8" x14ac:dyDescent="0.2">
      <c r="B35" s="116" t="s">
        <v>277</v>
      </c>
      <c r="C35" s="131">
        <v>52319874</v>
      </c>
      <c r="D35" s="132">
        <v>583473</v>
      </c>
      <c r="E35" s="131">
        <f t="shared" si="0"/>
        <v>52903347</v>
      </c>
      <c r="F35" s="132">
        <v>44585229.969999999</v>
      </c>
      <c r="G35" s="132">
        <v>44585229.969999999</v>
      </c>
      <c r="H35" s="131">
        <f t="shared" si="3"/>
        <v>-7734644.0300000012</v>
      </c>
    </row>
    <row r="36" spans="2:8" x14ac:dyDescent="0.2">
      <c r="B36" s="116" t="s">
        <v>278</v>
      </c>
      <c r="C36" s="131">
        <f t="shared" ref="C36:H36" si="5">C37</f>
        <v>0</v>
      </c>
      <c r="D36" s="131">
        <f t="shared" si="5"/>
        <v>0</v>
      </c>
      <c r="E36" s="131">
        <f t="shared" si="5"/>
        <v>0</v>
      </c>
      <c r="F36" s="131">
        <f t="shared" si="5"/>
        <v>0</v>
      </c>
      <c r="G36" s="131">
        <f t="shared" si="5"/>
        <v>0</v>
      </c>
      <c r="H36" s="131">
        <f t="shared" si="5"/>
        <v>0</v>
      </c>
    </row>
    <row r="37" spans="2:8" x14ac:dyDescent="0.2">
      <c r="B37" s="134" t="s">
        <v>279</v>
      </c>
      <c r="C37" s="131"/>
      <c r="D37" s="132"/>
      <c r="E37" s="131">
        <f t="shared" si="0"/>
        <v>0</v>
      </c>
      <c r="F37" s="132"/>
      <c r="G37" s="132"/>
      <c r="H37" s="131">
        <f t="shared" si="3"/>
        <v>0</v>
      </c>
    </row>
    <row r="38" spans="2:8" x14ac:dyDescent="0.2">
      <c r="B38" s="116" t="s">
        <v>280</v>
      </c>
      <c r="C38" s="131">
        <f t="shared" ref="C38:H38" si="6">C39+C40</f>
        <v>0</v>
      </c>
      <c r="D38" s="131">
        <f t="shared" si="6"/>
        <v>0</v>
      </c>
      <c r="E38" s="131">
        <f t="shared" si="6"/>
        <v>0</v>
      </c>
      <c r="F38" s="131">
        <f t="shared" si="6"/>
        <v>0</v>
      </c>
      <c r="G38" s="131">
        <f t="shared" si="6"/>
        <v>0</v>
      </c>
      <c r="H38" s="131">
        <f t="shared" si="6"/>
        <v>0</v>
      </c>
    </row>
    <row r="39" spans="2:8" x14ac:dyDescent="0.2">
      <c r="B39" s="134" t="s">
        <v>281</v>
      </c>
      <c r="C39" s="131"/>
      <c r="D39" s="132"/>
      <c r="E39" s="131">
        <f t="shared" si="0"/>
        <v>0</v>
      </c>
      <c r="F39" s="132"/>
      <c r="G39" s="132"/>
      <c r="H39" s="131">
        <f t="shared" si="3"/>
        <v>0</v>
      </c>
    </row>
    <row r="40" spans="2:8" x14ac:dyDescent="0.2">
      <c r="B40" s="134" t="s">
        <v>282</v>
      </c>
      <c r="C40" s="131"/>
      <c r="D40" s="132"/>
      <c r="E40" s="131">
        <f t="shared" si="0"/>
        <v>0</v>
      </c>
      <c r="F40" s="132"/>
      <c r="G40" s="132"/>
      <c r="H40" s="131">
        <f t="shared" si="3"/>
        <v>0</v>
      </c>
    </row>
    <row r="41" spans="2:8" x14ac:dyDescent="0.2">
      <c r="B41" s="136"/>
      <c r="C41" s="131"/>
      <c r="D41" s="132"/>
      <c r="E41" s="131"/>
      <c r="F41" s="132"/>
      <c r="G41" s="132"/>
      <c r="H41" s="131"/>
    </row>
    <row r="42" spans="2:8" ht="25.5" x14ac:dyDescent="0.2">
      <c r="B42" s="84" t="s">
        <v>283</v>
      </c>
      <c r="C42" s="137">
        <f t="shared" ref="C42:H42" si="7">C10+C11+C12+C13+C14+C15+C16+C17+C29+C35+C36+C38</f>
        <v>52469874</v>
      </c>
      <c r="D42" s="138">
        <f t="shared" si="7"/>
        <v>606845.71</v>
      </c>
      <c r="E42" s="138">
        <f t="shared" si="7"/>
        <v>53076719.710000001</v>
      </c>
      <c r="F42" s="138">
        <f t="shared" si="7"/>
        <v>44743656.420000002</v>
      </c>
      <c r="G42" s="138">
        <f t="shared" si="7"/>
        <v>44743656.420000002</v>
      </c>
      <c r="H42" s="138">
        <f t="shared" si="7"/>
        <v>-7726217.580000001</v>
      </c>
    </row>
    <row r="43" spans="2:8" x14ac:dyDescent="0.2">
      <c r="B43" s="112"/>
      <c r="C43" s="131"/>
      <c r="D43" s="112"/>
      <c r="E43" s="139"/>
      <c r="F43" s="112"/>
      <c r="G43" s="112"/>
      <c r="H43" s="139"/>
    </row>
    <row r="44" spans="2:8" ht="25.5" x14ac:dyDescent="0.2">
      <c r="B44" s="84" t="s">
        <v>284</v>
      </c>
      <c r="C44" s="140"/>
      <c r="D44" s="141"/>
      <c r="E44" s="140"/>
      <c r="F44" s="141"/>
      <c r="G44" s="141"/>
      <c r="H44" s="131"/>
    </row>
    <row r="45" spans="2:8" x14ac:dyDescent="0.2">
      <c r="B45" s="136"/>
      <c r="C45" s="131"/>
      <c r="D45" s="142"/>
      <c r="E45" s="131"/>
      <c r="F45" s="142"/>
      <c r="G45" s="142"/>
      <c r="H45" s="131"/>
    </row>
    <row r="46" spans="2:8" x14ac:dyDescent="0.2">
      <c r="B46" s="109" t="s">
        <v>285</v>
      </c>
      <c r="C46" s="131"/>
      <c r="D46" s="132"/>
      <c r="E46" s="131"/>
      <c r="F46" s="132"/>
      <c r="G46" s="132"/>
      <c r="H46" s="131"/>
    </row>
    <row r="47" spans="2:8" x14ac:dyDescent="0.2">
      <c r="B47" s="116" t="s">
        <v>286</v>
      </c>
      <c r="C47" s="131">
        <f t="shared" ref="C47:H47" si="8">SUM(C48:C55)</f>
        <v>0</v>
      </c>
      <c r="D47" s="131">
        <f t="shared" si="8"/>
        <v>0</v>
      </c>
      <c r="E47" s="131">
        <f t="shared" si="8"/>
        <v>0</v>
      </c>
      <c r="F47" s="131">
        <f t="shared" si="8"/>
        <v>0</v>
      </c>
      <c r="G47" s="131">
        <f t="shared" si="8"/>
        <v>0</v>
      </c>
      <c r="H47" s="131">
        <f t="shared" si="8"/>
        <v>0</v>
      </c>
    </row>
    <row r="48" spans="2:8" ht="25.5" x14ac:dyDescent="0.2">
      <c r="B48" s="135" t="s">
        <v>287</v>
      </c>
      <c r="C48" s="131"/>
      <c r="D48" s="132"/>
      <c r="E48" s="131">
        <f t="shared" ref="E48:E65" si="9">C48+D48</f>
        <v>0</v>
      </c>
      <c r="F48" s="132"/>
      <c r="G48" s="132"/>
      <c r="H48" s="131">
        <f t="shared" ref="H48:H65" si="10">G48-C48</f>
        <v>0</v>
      </c>
    </row>
    <row r="49" spans="2:8" ht="25.5" x14ac:dyDescent="0.2">
      <c r="B49" s="135" t="s">
        <v>288</v>
      </c>
      <c r="C49" s="131"/>
      <c r="D49" s="132"/>
      <c r="E49" s="131">
        <f t="shared" si="9"/>
        <v>0</v>
      </c>
      <c r="F49" s="132"/>
      <c r="G49" s="132"/>
      <c r="H49" s="131">
        <f t="shared" si="10"/>
        <v>0</v>
      </c>
    </row>
    <row r="50" spans="2:8" ht="25.5" x14ac:dyDescent="0.2">
      <c r="B50" s="135" t="s">
        <v>289</v>
      </c>
      <c r="C50" s="131"/>
      <c r="D50" s="132"/>
      <c r="E50" s="131">
        <f t="shared" si="9"/>
        <v>0</v>
      </c>
      <c r="F50" s="132"/>
      <c r="G50" s="132"/>
      <c r="H50" s="131">
        <f t="shared" si="10"/>
        <v>0</v>
      </c>
    </row>
    <row r="51" spans="2:8" ht="38.25" x14ac:dyDescent="0.2">
      <c r="B51" s="135" t="s">
        <v>290</v>
      </c>
      <c r="C51" s="131"/>
      <c r="D51" s="132"/>
      <c r="E51" s="131">
        <f t="shared" si="9"/>
        <v>0</v>
      </c>
      <c r="F51" s="132"/>
      <c r="G51" s="132"/>
      <c r="H51" s="131">
        <f t="shared" si="10"/>
        <v>0</v>
      </c>
    </row>
    <row r="52" spans="2:8" x14ac:dyDescent="0.2">
      <c r="B52" s="135" t="s">
        <v>291</v>
      </c>
      <c r="C52" s="131"/>
      <c r="D52" s="132"/>
      <c r="E52" s="131">
        <f t="shared" si="9"/>
        <v>0</v>
      </c>
      <c r="F52" s="132"/>
      <c r="G52" s="132"/>
      <c r="H52" s="131">
        <f t="shared" si="10"/>
        <v>0</v>
      </c>
    </row>
    <row r="53" spans="2:8" ht="25.5" x14ac:dyDescent="0.2">
      <c r="B53" s="135" t="s">
        <v>292</v>
      </c>
      <c r="C53" s="131"/>
      <c r="D53" s="132"/>
      <c r="E53" s="131">
        <f t="shared" si="9"/>
        <v>0</v>
      </c>
      <c r="F53" s="132"/>
      <c r="G53" s="132"/>
      <c r="H53" s="131">
        <f t="shared" si="10"/>
        <v>0</v>
      </c>
    </row>
    <row r="54" spans="2:8" ht="25.5" x14ac:dyDescent="0.2">
      <c r="B54" s="135" t="s">
        <v>293</v>
      </c>
      <c r="C54" s="131"/>
      <c r="D54" s="132"/>
      <c r="E54" s="131">
        <f t="shared" si="9"/>
        <v>0</v>
      </c>
      <c r="F54" s="132"/>
      <c r="G54" s="132"/>
      <c r="H54" s="131">
        <f t="shared" si="10"/>
        <v>0</v>
      </c>
    </row>
    <row r="55" spans="2:8" ht="25.5" x14ac:dyDescent="0.2">
      <c r="B55" s="135" t="s">
        <v>294</v>
      </c>
      <c r="C55" s="131"/>
      <c r="D55" s="132"/>
      <c r="E55" s="131">
        <f t="shared" si="9"/>
        <v>0</v>
      </c>
      <c r="F55" s="132"/>
      <c r="G55" s="132"/>
      <c r="H55" s="131">
        <f t="shared" si="10"/>
        <v>0</v>
      </c>
    </row>
    <row r="56" spans="2:8" x14ac:dyDescent="0.2">
      <c r="B56" s="120" t="s">
        <v>295</v>
      </c>
      <c r="C56" s="131">
        <f t="shared" ref="C56:H56" si="11">SUM(C57:C60)</f>
        <v>0</v>
      </c>
      <c r="D56" s="131">
        <f t="shared" si="11"/>
        <v>0</v>
      </c>
      <c r="E56" s="131">
        <f t="shared" si="11"/>
        <v>0</v>
      </c>
      <c r="F56" s="131">
        <f t="shared" si="11"/>
        <v>0</v>
      </c>
      <c r="G56" s="131">
        <f t="shared" si="11"/>
        <v>0</v>
      </c>
      <c r="H56" s="131">
        <f t="shared" si="11"/>
        <v>0</v>
      </c>
    </row>
    <row r="57" spans="2:8" x14ac:dyDescent="0.2">
      <c r="B57" s="135" t="s">
        <v>296</v>
      </c>
      <c r="C57" s="131"/>
      <c r="D57" s="132"/>
      <c r="E57" s="131">
        <f t="shared" si="9"/>
        <v>0</v>
      </c>
      <c r="F57" s="132"/>
      <c r="G57" s="132"/>
      <c r="H57" s="131">
        <f t="shared" si="10"/>
        <v>0</v>
      </c>
    </row>
    <row r="58" spans="2:8" x14ac:dyDescent="0.2">
      <c r="B58" s="135" t="s">
        <v>297</v>
      </c>
      <c r="C58" s="131"/>
      <c r="D58" s="132"/>
      <c r="E58" s="131">
        <f t="shared" si="9"/>
        <v>0</v>
      </c>
      <c r="F58" s="132"/>
      <c r="G58" s="132"/>
      <c r="H58" s="131">
        <f t="shared" si="10"/>
        <v>0</v>
      </c>
    </row>
    <row r="59" spans="2:8" x14ac:dyDescent="0.2">
      <c r="B59" s="135" t="s">
        <v>298</v>
      </c>
      <c r="C59" s="131"/>
      <c r="D59" s="132"/>
      <c r="E59" s="131">
        <f t="shared" si="9"/>
        <v>0</v>
      </c>
      <c r="F59" s="132"/>
      <c r="G59" s="132"/>
      <c r="H59" s="131">
        <f t="shared" si="10"/>
        <v>0</v>
      </c>
    </row>
    <row r="60" spans="2:8" x14ac:dyDescent="0.2">
      <c r="B60" s="135" t="s">
        <v>299</v>
      </c>
      <c r="C60" s="131"/>
      <c r="D60" s="132"/>
      <c r="E60" s="131">
        <f t="shared" si="9"/>
        <v>0</v>
      </c>
      <c r="F60" s="132"/>
      <c r="G60" s="132"/>
      <c r="H60" s="131">
        <f t="shared" si="10"/>
        <v>0</v>
      </c>
    </row>
    <row r="61" spans="2:8" x14ac:dyDescent="0.2">
      <c r="B61" s="120" t="s">
        <v>300</v>
      </c>
      <c r="C61" s="131">
        <f t="shared" ref="C61:H61" si="12">C62+C63</f>
        <v>0</v>
      </c>
      <c r="D61" s="131">
        <f t="shared" si="12"/>
        <v>0</v>
      </c>
      <c r="E61" s="131">
        <f t="shared" si="12"/>
        <v>0</v>
      </c>
      <c r="F61" s="131">
        <f t="shared" si="12"/>
        <v>0</v>
      </c>
      <c r="G61" s="131">
        <f t="shared" si="12"/>
        <v>0</v>
      </c>
      <c r="H61" s="131">
        <f t="shared" si="12"/>
        <v>0</v>
      </c>
    </row>
    <row r="62" spans="2:8" ht="25.5" x14ac:dyDescent="0.2">
      <c r="B62" s="135" t="s">
        <v>301</v>
      </c>
      <c r="C62" s="131"/>
      <c r="D62" s="132"/>
      <c r="E62" s="131">
        <f t="shared" si="9"/>
        <v>0</v>
      </c>
      <c r="F62" s="132"/>
      <c r="G62" s="132"/>
      <c r="H62" s="131">
        <f t="shared" si="10"/>
        <v>0</v>
      </c>
    </row>
    <row r="63" spans="2:8" x14ac:dyDescent="0.2">
      <c r="B63" s="135" t="s">
        <v>302</v>
      </c>
      <c r="C63" s="131"/>
      <c r="D63" s="132"/>
      <c r="E63" s="131">
        <f t="shared" si="9"/>
        <v>0</v>
      </c>
      <c r="F63" s="132"/>
      <c r="G63" s="132"/>
      <c r="H63" s="131">
        <f t="shared" si="10"/>
        <v>0</v>
      </c>
    </row>
    <row r="64" spans="2:8" ht="38.25" x14ac:dyDescent="0.2">
      <c r="B64" s="120" t="s">
        <v>303</v>
      </c>
      <c r="C64" s="131">
        <v>36512085</v>
      </c>
      <c r="D64" s="132">
        <v>1062809.98</v>
      </c>
      <c r="E64" s="131">
        <f t="shared" si="9"/>
        <v>37574894.979999997</v>
      </c>
      <c r="F64" s="132">
        <v>32316407.98</v>
      </c>
      <c r="G64" s="132">
        <v>32316407.98</v>
      </c>
      <c r="H64" s="131">
        <f t="shared" si="10"/>
        <v>-4195677.0199999996</v>
      </c>
    </row>
    <row r="65" spans="2:8" x14ac:dyDescent="0.2">
      <c r="B65" s="143" t="s">
        <v>304</v>
      </c>
      <c r="C65" s="144"/>
      <c r="D65" s="145"/>
      <c r="E65" s="144">
        <f t="shared" si="9"/>
        <v>0</v>
      </c>
      <c r="F65" s="145"/>
      <c r="G65" s="145"/>
      <c r="H65" s="144">
        <f t="shared" si="10"/>
        <v>0</v>
      </c>
    </row>
    <row r="66" spans="2:8" x14ac:dyDescent="0.2">
      <c r="B66" s="136"/>
      <c r="C66" s="131"/>
      <c r="D66" s="142"/>
      <c r="E66" s="131"/>
      <c r="F66" s="142"/>
      <c r="G66" s="142"/>
      <c r="H66" s="131"/>
    </row>
    <row r="67" spans="2:8" ht="25.5" x14ac:dyDescent="0.2">
      <c r="B67" s="84" t="s">
        <v>305</v>
      </c>
      <c r="C67" s="137">
        <f t="shared" ref="C67:H67" si="13">C47+C56+C61+C64+C65</f>
        <v>36512085</v>
      </c>
      <c r="D67" s="137">
        <f t="shared" si="13"/>
        <v>1062809.98</v>
      </c>
      <c r="E67" s="137">
        <f t="shared" si="13"/>
        <v>37574894.979999997</v>
      </c>
      <c r="F67" s="137">
        <f t="shared" si="13"/>
        <v>32316407.98</v>
      </c>
      <c r="G67" s="137">
        <f t="shared" si="13"/>
        <v>32316407.98</v>
      </c>
      <c r="H67" s="137">
        <f t="shared" si="13"/>
        <v>-4195677.0199999996</v>
      </c>
    </row>
    <row r="68" spans="2:8" x14ac:dyDescent="0.2">
      <c r="B68" s="146"/>
      <c r="C68" s="131"/>
      <c r="D68" s="142"/>
      <c r="E68" s="131"/>
      <c r="F68" s="142"/>
      <c r="G68" s="142"/>
      <c r="H68" s="131"/>
    </row>
    <row r="69" spans="2:8" ht="25.5" x14ac:dyDescent="0.2">
      <c r="B69" s="84" t="s">
        <v>306</v>
      </c>
      <c r="C69" s="137">
        <f t="shared" ref="C69:H69" si="14">C70</f>
        <v>0</v>
      </c>
      <c r="D69" s="137">
        <f t="shared" si="14"/>
        <v>0</v>
      </c>
      <c r="E69" s="137">
        <f t="shared" si="14"/>
        <v>0</v>
      </c>
      <c r="F69" s="137">
        <f t="shared" si="14"/>
        <v>0</v>
      </c>
      <c r="G69" s="137">
        <f t="shared" si="14"/>
        <v>0</v>
      </c>
      <c r="H69" s="137">
        <f t="shared" si="14"/>
        <v>0</v>
      </c>
    </row>
    <row r="70" spans="2:8" x14ac:dyDescent="0.2">
      <c r="B70" s="146" t="s">
        <v>307</v>
      </c>
      <c r="C70" s="131"/>
      <c r="D70" s="132"/>
      <c r="E70" s="131">
        <f>C70+D70</f>
        <v>0</v>
      </c>
      <c r="F70" s="132"/>
      <c r="G70" s="132"/>
      <c r="H70" s="131">
        <f>G70-C70</f>
        <v>0</v>
      </c>
    </row>
    <row r="71" spans="2:8" x14ac:dyDescent="0.2">
      <c r="B71" s="146"/>
      <c r="C71" s="131"/>
      <c r="D71" s="132"/>
      <c r="E71" s="131"/>
      <c r="F71" s="132"/>
      <c r="G71" s="132"/>
      <c r="H71" s="131"/>
    </row>
    <row r="72" spans="2:8" x14ac:dyDescent="0.2">
      <c r="B72" s="84" t="s">
        <v>308</v>
      </c>
      <c r="C72" s="137">
        <f t="shared" ref="C72:H72" si="15">C42+C67+C69</f>
        <v>88981959</v>
      </c>
      <c r="D72" s="137">
        <f t="shared" si="15"/>
        <v>1669655.69</v>
      </c>
      <c r="E72" s="137">
        <f t="shared" si="15"/>
        <v>90651614.689999998</v>
      </c>
      <c r="F72" s="137">
        <f t="shared" si="15"/>
        <v>77060064.400000006</v>
      </c>
      <c r="G72" s="137">
        <f t="shared" si="15"/>
        <v>77060064.400000006</v>
      </c>
      <c r="H72" s="137">
        <f t="shared" si="15"/>
        <v>-11921894.600000001</v>
      </c>
    </row>
    <row r="73" spans="2:8" x14ac:dyDescent="0.2">
      <c r="B73" s="146"/>
      <c r="C73" s="131"/>
      <c r="D73" s="132"/>
      <c r="E73" s="131"/>
      <c r="F73" s="132"/>
      <c r="G73" s="132"/>
      <c r="H73" s="131"/>
    </row>
    <row r="74" spans="2:8" x14ac:dyDescent="0.2">
      <c r="B74" s="84" t="s">
        <v>309</v>
      </c>
      <c r="C74" s="131"/>
      <c r="D74" s="132"/>
      <c r="E74" s="131"/>
      <c r="F74" s="132"/>
      <c r="G74" s="132"/>
      <c r="H74" s="131"/>
    </row>
    <row r="75" spans="2:8" ht="25.5" x14ac:dyDescent="0.2">
      <c r="B75" s="146" t="s">
        <v>310</v>
      </c>
      <c r="C75" s="131"/>
      <c r="D75" s="132"/>
      <c r="E75" s="131">
        <f>C75+D75</f>
        <v>0</v>
      </c>
      <c r="F75" s="132"/>
      <c r="G75" s="132"/>
      <c r="H75" s="131">
        <f>G75-C75</f>
        <v>0</v>
      </c>
    </row>
    <row r="76" spans="2:8" ht="25.5" x14ac:dyDescent="0.2">
      <c r="B76" s="146" t="s">
        <v>311</v>
      </c>
      <c r="C76" s="131"/>
      <c r="D76" s="132"/>
      <c r="E76" s="131">
        <f>C76+D76</f>
        <v>0</v>
      </c>
      <c r="F76" s="132"/>
      <c r="G76" s="132"/>
      <c r="H76" s="131">
        <f>G76-C76</f>
        <v>0</v>
      </c>
    </row>
    <row r="77" spans="2:8" ht="25.5" x14ac:dyDescent="0.2">
      <c r="B77" s="84" t="s">
        <v>312</v>
      </c>
      <c r="C77" s="137">
        <f t="shared" ref="C77:H77" si="16">SUM(C75:C76)</f>
        <v>0</v>
      </c>
      <c r="D77" s="137">
        <f t="shared" si="16"/>
        <v>0</v>
      </c>
      <c r="E77" s="137">
        <f t="shared" si="16"/>
        <v>0</v>
      </c>
      <c r="F77" s="137">
        <f t="shared" si="16"/>
        <v>0</v>
      </c>
      <c r="G77" s="137">
        <f t="shared" si="16"/>
        <v>0</v>
      </c>
      <c r="H77" s="137">
        <f t="shared" si="16"/>
        <v>0</v>
      </c>
    </row>
    <row r="78" spans="2:8" ht="13.5" thickBot="1" x14ac:dyDescent="0.25">
      <c r="B78" s="147"/>
      <c r="C78" s="148"/>
      <c r="D78" s="149"/>
      <c r="E78" s="148"/>
      <c r="F78" s="149"/>
      <c r="G78" s="149"/>
      <c r="H78" s="148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3" t="s">
        <v>0</v>
      </c>
      <c r="C2" s="4"/>
      <c r="D2" s="4"/>
      <c r="E2" s="4"/>
      <c r="F2" s="4"/>
      <c r="G2" s="4"/>
      <c r="H2" s="4"/>
      <c r="I2" s="150"/>
    </row>
    <row r="3" spans="2:9" x14ac:dyDescent="0.2">
      <c r="B3" s="71" t="s">
        <v>313</v>
      </c>
      <c r="C3" s="72"/>
      <c r="D3" s="72"/>
      <c r="E3" s="72"/>
      <c r="F3" s="72"/>
      <c r="G3" s="72"/>
      <c r="H3" s="72"/>
      <c r="I3" s="151"/>
    </row>
    <row r="4" spans="2:9" x14ac:dyDescent="0.2">
      <c r="B4" s="71" t="s">
        <v>314</v>
      </c>
      <c r="C4" s="72"/>
      <c r="D4" s="72"/>
      <c r="E4" s="72"/>
      <c r="F4" s="72"/>
      <c r="G4" s="72"/>
      <c r="H4" s="72"/>
      <c r="I4" s="151"/>
    </row>
    <row r="5" spans="2:9" x14ac:dyDescent="0.2">
      <c r="B5" s="71" t="s">
        <v>125</v>
      </c>
      <c r="C5" s="72"/>
      <c r="D5" s="72"/>
      <c r="E5" s="72"/>
      <c r="F5" s="72"/>
      <c r="G5" s="72"/>
      <c r="H5" s="72"/>
      <c r="I5" s="151"/>
    </row>
    <row r="6" spans="2:9" ht="13.5" thickBot="1" x14ac:dyDescent="0.25">
      <c r="B6" s="74" t="s">
        <v>3</v>
      </c>
      <c r="C6" s="75"/>
      <c r="D6" s="75"/>
      <c r="E6" s="75"/>
      <c r="F6" s="75"/>
      <c r="G6" s="75"/>
      <c r="H6" s="75"/>
      <c r="I6" s="152"/>
    </row>
    <row r="7" spans="2:9" ht="15.75" customHeight="1" x14ac:dyDescent="0.2">
      <c r="B7" s="3" t="s">
        <v>4</v>
      </c>
      <c r="C7" s="5"/>
      <c r="D7" s="3" t="s">
        <v>315</v>
      </c>
      <c r="E7" s="4"/>
      <c r="F7" s="4"/>
      <c r="G7" s="4"/>
      <c r="H7" s="5"/>
      <c r="I7" s="126" t="s">
        <v>316</v>
      </c>
    </row>
    <row r="8" spans="2:9" ht="15" customHeight="1" thickBot="1" x14ac:dyDescent="0.25">
      <c r="B8" s="71"/>
      <c r="C8" s="73"/>
      <c r="D8" s="74"/>
      <c r="E8" s="75"/>
      <c r="F8" s="75"/>
      <c r="G8" s="75"/>
      <c r="H8" s="76"/>
      <c r="I8" s="128"/>
    </row>
    <row r="9" spans="2:9" ht="26.25" thickBot="1" x14ac:dyDescent="0.25">
      <c r="B9" s="74"/>
      <c r="C9" s="76"/>
      <c r="D9" s="153" t="s">
        <v>206</v>
      </c>
      <c r="E9" s="82" t="s">
        <v>317</v>
      </c>
      <c r="F9" s="153" t="s">
        <v>318</v>
      </c>
      <c r="G9" s="153" t="s">
        <v>204</v>
      </c>
      <c r="H9" s="153" t="s">
        <v>207</v>
      </c>
      <c r="I9" s="130"/>
    </row>
    <row r="10" spans="2:9" x14ac:dyDescent="0.2">
      <c r="B10" s="154" t="s">
        <v>319</v>
      </c>
      <c r="C10" s="155"/>
      <c r="D10" s="156">
        <f t="shared" ref="D10:I10" si="0">D11+D19+D29+D39+D49+D59+D72+D76+D63</f>
        <v>52469874</v>
      </c>
      <c r="E10" s="156">
        <f t="shared" si="0"/>
        <v>2606983.0600000005</v>
      </c>
      <c r="F10" s="156">
        <f t="shared" si="0"/>
        <v>55076857.060000002</v>
      </c>
      <c r="G10" s="156">
        <f t="shared" si="0"/>
        <v>35321656.709999993</v>
      </c>
      <c r="H10" s="156">
        <f t="shared" si="0"/>
        <v>34794270.659999996</v>
      </c>
      <c r="I10" s="156">
        <f t="shared" si="0"/>
        <v>19755200.349999998</v>
      </c>
    </row>
    <row r="11" spans="2:9" x14ac:dyDescent="0.2">
      <c r="B11" s="157" t="s">
        <v>320</v>
      </c>
      <c r="C11" s="158"/>
      <c r="D11" s="139">
        <f t="shared" ref="D11:I11" si="1">SUM(D12:D18)</f>
        <v>35011505</v>
      </c>
      <c r="E11" s="139">
        <f t="shared" si="1"/>
        <v>-1275447</v>
      </c>
      <c r="F11" s="139">
        <f t="shared" si="1"/>
        <v>33736058</v>
      </c>
      <c r="G11" s="139">
        <f t="shared" si="1"/>
        <v>25283015.739999998</v>
      </c>
      <c r="H11" s="139">
        <f t="shared" si="1"/>
        <v>24975135.689999998</v>
      </c>
      <c r="I11" s="139">
        <f t="shared" si="1"/>
        <v>8453042.2600000016</v>
      </c>
    </row>
    <row r="12" spans="2:9" x14ac:dyDescent="0.2">
      <c r="B12" s="159" t="s">
        <v>321</v>
      </c>
      <c r="C12" s="160"/>
      <c r="D12" s="139">
        <v>24118201</v>
      </c>
      <c r="E12" s="131">
        <v>-1451669.7</v>
      </c>
      <c r="F12" s="131">
        <f>D12+E12</f>
        <v>22666531.300000001</v>
      </c>
      <c r="G12" s="131">
        <v>18215166.489999998</v>
      </c>
      <c r="H12" s="131">
        <v>18215166.489999998</v>
      </c>
      <c r="I12" s="131">
        <f>F12-G12</f>
        <v>4451364.8100000024</v>
      </c>
    </row>
    <row r="13" spans="2:9" x14ac:dyDescent="0.2">
      <c r="B13" s="159" t="s">
        <v>322</v>
      </c>
      <c r="C13" s="160"/>
      <c r="D13" s="139"/>
      <c r="E13" s="131"/>
      <c r="F13" s="131">
        <f t="shared" ref="F13:F18" si="2">D13+E13</f>
        <v>0</v>
      </c>
      <c r="G13" s="131"/>
      <c r="H13" s="131"/>
      <c r="I13" s="131">
        <f t="shared" ref="I13:I18" si="3">F13-G13</f>
        <v>0</v>
      </c>
    </row>
    <row r="14" spans="2:9" x14ac:dyDescent="0.2">
      <c r="B14" s="159" t="s">
        <v>323</v>
      </c>
      <c r="C14" s="160"/>
      <c r="D14" s="139">
        <v>4607353</v>
      </c>
      <c r="E14" s="131">
        <v>-251103.71</v>
      </c>
      <c r="F14" s="131">
        <f t="shared" si="2"/>
        <v>4356249.29</v>
      </c>
      <c r="G14" s="131">
        <v>1743907.2</v>
      </c>
      <c r="H14" s="131">
        <v>1743907.2</v>
      </c>
      <c r="I14" s="131">
        <f t="shared" si="3"/>
        <v>2612342.09</v>
      </c>
    </row>
    <row r="15" spans="2:9" x14ac:dyDescent="0.2">
      <c r="B15" s="159" t="s">
        <v>324</v>
      </c>
      <c r="C15" s="160"/>
      <c r="D15" s="139">
        <v>4823640</v>
      </c>
      <c r="E15" s="131">
        <v>-18545.939999999999</v>
      </c>
      <c r="F15" s="131">
        <f t="shared" si="2"/>
        <v>4805094.0599999996</v>
      </c>
      <c r="G15" s="131">
        <v>4139755.89</v>
      </c>
      <c r="H15" s="131">
        <v>3831875.84</v>
      </c>
      <c r="I15" s="131">
        <f t="shared" si="3"/>
        <v>665338.16999999946</v>
      </c>
    </row>
    <row r="16" spans="2:9" x14ac:dyDescent="0.2">
      <c r="B16" s="159" t="s">
        <v>325</v>
      </c>
      <c r="C16" s="160"/>
      <c r="D16" s="139">
        <v>1462311</v>
      </c>
      <c r="E16" s="131">
        <v>445872.35</v>
      </c>
      <c r="F16" s="131">
        <f t="shared" si="2"/>
        <v>1908183.35</v>
      </c>
      <c r="G16" s="131">
        <v>1184186.1599999999</v>
      </c>
      <c r="H16" s="131">
        <v>1184186.1599999999</v>
      </c>
      <c r="I16" s="131">
        <f t="shared" si="3"/>
        <v>723997.19000000018</v>
      </c>
    </row>
    <row r="17" spans="2:9" x14ac:dyDescent="0.2">
      <c r="B17" s="159" t="s">
        <v>326</v>
      </c>
      <c r="C17" s="160"/>
      <c r="D17" s="139"/>
      <c r="E17" s="131"/>
      <c r="F17" s="131">
        <f t="shared" si="2"/>
        <v>0</v>
      </c>
      <c r="G17" s="131"/>
      <c r="H17" s="131"/>
      <c r="I17" s="131">
        <f t="shared" si="3"/>
        <v>0</v>
      </c>
    </row>
    <row r="18" spans="2:9" x14ac:dyDescent="0.2">
      <c r="B18" s="159" t="s">
        <v>327</v>
      </c>
      <c r="C18" s="160"/>
      <c r="D18" s="139"/>
      <c r="E18" s="131"/>
      <c r="F18" s="131">
        <f t="shared" si="2"/>
        <v>0</v>
      </c>
      <c r="G18" s="131"/>
      <c r="H18" s="131"/>
      <c r="I18" s="131">
        <f t="shared" si="3"/>
        <v>0</v>
      </c>
    </row>
    <row r="19" spans="2:9" x14ac:dyDescent="0.2">
      <c r="B19" s="157" t="s">
        <v>328</v>
      </c>
      <c r="C19" s="158"/>
      <c r="D19" s="139">
        <f t="shared" ref="D19:I19" si="4">SUM(D20:D28)</f>
        <v>2987720</v>
      </c>
      <c r="E19" s="139">
        <f t="shared" si="4"/>
        <v>633867.79</v>
      </c>
      <c r="F19" s="139">
        <f t="shared" si="4"/>
        <v>3621587.7899999996</v>
      </c>
      <c r="G19" s="139">
        <f t="shared" si="4"/>
        <v>1461776.0899999999</v>
      </c>
      <c r="H19" s="139">
        <f t="shared" si="4"/>
        <v>1461776.0899999999</v>
      </c>
      <c r="I19" s="139">
        <f t="shared" si="4"/>
        <v>2159811.6999999997</v>
      </c>
    </row>
    <row r="20" spans="2:9" x14ac:dyDescent="0.2">
      <c r="B20" s="159" t="s">
        <v>329</v>
      </c>
      <c r="C20" s="160"/>
      <c r="D20" s="139">
        <v>882088</v>
      </c>
      <c r="E20" s="131">
        <v>191388.11</v>
      </c>
      <c r="F20" s="139">
        <f t="shared" ref="F20:F28" si="5">D20+E20</f>
        <v>1073476.1099999999</v>
      </c>
      <c r="G20" s="131">
        <v>344891.54</v>
      </c>
      <c r="H20" s="131">
        <v>344891.54</v>
      </c>
      <c r="I20" s="131">
        <f>F20-G20</f>
        <v>728584.56999999983</v>
      </c>
    </row>
    <row r="21" spans="2:9" x14ac:dyDescent="0.2">
      <c r="B21" s="159" t="s">
        <v>330</v>
      </c>
      <c r="C21" s="160"/>
      <c r="D21" s="139">
        <v>159786</v>
      </c>
      <c r="E21" s="131">
        <v>-605</v>
      </c>
      <c r="F21" s="139">
        <f t="shared" si="5"/>
        <v>159181</v>
      </c>
      <c r="G21" s="131">
        <v>135532.46</v>
      </c>
      <c r="H21" s="131">
        <v>135532.46</v>
      </c>
      <c r="I21" s="131">
        <f t="shared" ref="I21:I83" si="6">F21-G21</f>
        <v>23648.540000000008</v>
      </c>
    </row>
    <row r="22" spans="2:9" x14ac:dyDescent="0.2">
      <c r="B22" s="159" t="s">
        <v>331</v>
      </c>
      <c r="C22" s="160"/>
      <c r="D22" s="139"/>
      <c r="E22" s="131"/>
      <c r="F22" s="139">
        <f t="shared" si="5"/>
        <v>0</v>
      </c>
      <c r="G22" s="131"/>
      <c r="H22" s="131"/>
      <c r="I22" s="131">
        <f t="shared" si="6"/>
        <v>0</v>
      </c>
    </row>
    <row r="23" spans="2:9" x14ac:dyDescent="0.2">
      <c r="B23" s="159" t="s">
        <v>332</v>
      </c>
      <c r="C23" s="160"/>
      <c r="D23" s="139">
        <v>522927</v>
      </c>
      <c r="E23" s="131">
        <v>61675</v>
      </c>
      <c r="F23" s="139">
        <f t="shared" si="5"/>
        <v>584602</v>
      </c>
      <c r="G23" s="131">
        <v>70285.37</v>
      </c>
      <c r="H23" s="131">
        <v>70285.37</v>
      </c>
      <c r="I23" s="131">
        <f t="shared" si="6"/>
        <v>514316.63</v>
      </c>
    </row>
    <row r="24" spans="2:9" x14ac:dyDescent="0.2">
      <c r="B24" s="159" t="s">
        <v>333</v>
      </c>
      <c r="C24" s="160"/>
      <c r="D24" s="139">
        <v>239080</v>
      </c>
      <c r="E24" s="131">
        <v>4782.82</v>
      </c>
      <c r="F24" s="139">
        <f t="shared" si="5"/>
        <v>243862.82</v>
      </c>
      <c r="G24" s="131">
        <v>116233.1</v>
      </c>
      <c r="H24" s="131">
        <v>116233.1</v>
      </c>
      <c r="I24" s="131">
        <f t="shared" si="6"/>
        <v>127629.72</v>
      </c>
    </row>
    <row r="25" spans="2:9" x14ac:dyDescent="0.2">
      <c r="B25" s="159" t="s">
        <v>334</v>
      </c>
      <c r="C25" s="160"/>
      <c r="D25" s="139">
        <v>656506</v>
      </c>
      <c r="E25" s="131">
        <v>-4500</v>
      </c>
      <c r="F25" s="139">
        <f t="shared" si="5"/>
        <v>652006</v>
      </c>
      <c r="G25" s="131">
        <v>392939.93</v>
      </c>
      <c r="H25" s="131">
        <v>392939.93</v>
      </c>
      <c r="I25" s="131">
        <f t="shared" si="6"/>
        <v>259066.07</v>
      </c>
    </row>
    <row r="26" spans="2:9" x14ac:dyDescent="0.2">
      <c r="B26" s="159" t="s">
        <v>335</v>
      </c>
      <c r="C26" s="160"/>
      <c r="D26" s="139">
        <v>227914</v>
      </c>
      <c r="E26" s="131">
        <v>241936.8</v>
      </c>
      <c r="F26" s="139">
        <f t="shared" si="5"/>
        <v>469850.8</v>
      </c>
      <c r="G26" s="131">
        <v>236038.7</v>
      </c>
      <c r="H26" s="131">
        <v>236038.7</v>
      </c>
      <c r="I26" s="131">
        <f t="shared" si="6"/>
        <v>233812.09999999998</v>
      </c>
    </row>
    <row r="27" spans="2:9" x14ac:dyDescent="0.2">
      <c r="B27" s="159" t="s">
        <v>336</v>
      </c>
      <c r="C27" s="160"/>
      <c r="D27" s="139">
        <v>0</v>
      </c>
      <c r="E27" s="131">
        <v>0</v>
      </c>
      <c r="F27" s="139">
        <f t="shared" si="5"/>
        <v>0</v>
      </c>
      <c r="G27" s="131">
        <v>0</v>
      </c>
      <c r="H27" s="131">
        <v>0</v>
      </c>
      <c r="I27" s="131">
        <f t="shared" si="6"/>
        <v>0</v>
      </c>
    </row>
    <row r="28" spans="2:9" x14ac:dyDescent="0.2">
      <c r="B28" s="159" t="s">
        <v>337</v>
      </c>
      <c r="C28" s="160"/>
      <c r="D28" s="139">
        <v>299419</v>
      </c>
      <c r="E28" s="131">
        <v>139190.06</v>
      </c>
      <c r="F28" s="139">
        <f t="shared" si="5"/>
        <v>438609.06</v>
      </c>
      <c r="G28" s="131">
        <v>165854.99</v>
      </c>
      <c r="H28" s="131">
        <v>165854.99</v>
      </c>
      <c r="I28" s="131">
        <f t="shared" si="6"/>
        <v>272754.07</v>
      </c>
    </row>
    <row r="29" spans="2:9" x14ac:dyDescent="0.2">
      <c r="B29" s="157" t="s">
        <v>338</v>
      </c>
      <c r="C29" s="158"/>
      <c r="D29" s="139">
        <f t="shared" ref="D29:I29" si="7">SUM(D30:D38)</f>
        <v>14028840</v>
      </c>
      <c r="E29" s="139">
        <f t="shared" si="7"/>
        <v>2628612.9700000002</v>
      </c>
      <c r="F29" s="139">
        <f t="shared" si="7"/>
        <v>16657452.969999999</v>
      </c>
      <c r="G29" s="139">
        <f t="shared" si="7"/>
        <v>8115254.8000000007</v>
      </c>
      <c r="H29" s="139">
        <f t="shared" si="7"/>
        <v>7895748.8000000007</v>
      </c>
      <c r="I29" s="139">
        <f t="shared" si="7"/>
        <v>8542198.1699999981</v>
      </c>
    </row>
    <row r="30" spans="2:9" x14ac:dyDescent="0.2">
      <c r="B30" s="159" t="s">
        <v>339</v>
      </c>
      <c r="C30" s="160"/>
      <c r="D30" s="139">
        <v>2431064</v>
      </c>
      <c r="E30" s="131">
        <v>94869.87</v>
      </c>
      <c r="F30" s="139">
        <f t="shared" ref="F30:F38" si="8">D30+E30</f>
        <v>2525933.87</v>
      </c>
      <c r="G30" s="131">
        <v>1234435.8700000001</v>
      </c>
      <c r="H30" s="131">
        <v>1228826.8700000001</v>
      </c>
      <c r="I30" s="131">
        <f t="shared" si="6"/>
        <v>1291498</v>
      </c>
    </row>
    <row r="31" spans="2:9" x14ac:dyDescent="0.2">
      <c r="B31" s="159" t="s">
        <v>340</v>
      </c>
      <c r="C31" s="160"/>
      <c r="D31" s="139">
        <v>1422639</v>
      </c>
      <c r="E31" s="131">
        <v>-205993</v>
      </c>
      <c r="F31" s="139">
        <f t="shared" si="8"/>
        <v>1216646</v>
      </c>
      <c r="G31" s="131">
        <v>208228.59</v>
      </c>
      <c r="H31" s="131">
        <v>208228.59</v>
      </c>
      <c r="I31" s="131">
        <f t="shared" si="6"/>
        <v>1008417.41</v>
      </c>
    </row>
    <row r="32" spans="2:9" x14ac:dyDescent="0.2">
      <c r="B32" s="159" t="s">
        <v>341</v>
      </c>
      <c r="C32" s="160"/>
      <c r="D32" s="139">
        <v>2228120</v>
      </c>
      <c r="E32" s="131">
        <v>335749.01</v>
      </c>
      <c r="F32" s="139">
        <f t="shared" si="8"/>
        <v>2563869.0099999998</v>
      </c>
      <c r="G32" s="131">
        <v>1723468.83</v>
      </c>
      <c r="H32" s="131">
        <v>1632388.83</v>
      </c>
      <c r="I32" s="131">
        <f t="shared" si="6"/>
        <v>840400.1799999997</v>
      </c>
    </row>
    <row r="33" spans="2:9" x14ac:dyDescent="0.2">
      <c r="B33" s="159" t="s">
        <v>342</v>
      </c>
      <c r="C33" s="160"/>
      <c r="D33" s="139">
        <v>417400</v>
      </c>
      <c r="E33" s="131">
        <v>33171.910000000003</v>
      </c>
      <c r="F33" s="139">
        <f t="shared" si="8"/>
        <v>450571.91000000003</v>
      </c>
      <c r="G33" s="131">
        <v>334921.84000000003</v>
      </c>
      <c r="H33" s="131">
        <v>334921.84000000003</v>
      </c>
      <c r="I33" s="131">
        <f t="shared" si="6"/>
        <v>115650.07</v>
      </c>
    </row>
    <row r="34" spans="2:9" x14ac:dyDescent="0.2">
      <c r="B34" s="159" t="s">
        <v>343</v>
      </c>
      <c r="C34" s="160"/>
      <c r="D34" s="139">
        <v>3414744</v>
      </c>
      <c r="E34" s="131">
        <v>966899.05</v>
      </c>
      <c r="F34" s="139">
        <f t="shared" si="8"/>
        <v>4381643.05</v>
      </c>
      <c r="G34" s="131">
        <v>2277498.9900000002</v>
      </c>
      <c r="H34" s="131">
        <v>2277498.9900000002</v>
      </c>
      <c r="I34" s="131">
        <f t="shared" si="6"/>
        <v>2104144.0599999996</v>
      </c>
    </row>
    <row r="35" spans="2:9" x14ac:dyDescent="0.2">
      <c r="B35" s="159" t="s">
        <v>344</v>
      </c>
      <c r="C35" s="160"/>
      <c r="D35" s="139">
        <v>8500</v>
      </c>
      <c r="E35" s="131">
        <v>-8500</v>
      </c>
      <c r="F35" s="139">
        <f t="shared" si="8"/>
        <v>0</v>
      </c>
      <c r="G35" s="131">
        <v>0</v>
      </c>
      <c r="H35" s="131">
        <v>0</v>
      </c>
      <c r="I35" s="131">
        <f t="shared" si="6"/>
        <v>0</v>
      </c>
    </row>
    <row r="36" spans="2:9" x14ac:dyDescent="0.2">
      <c r="B36" s="159" t="s">
        <v>345</v>
      </c>
      <c r="C36" s="160"/>
      <c r="D36" s="139">
        <v>156878</v>
      </c>
      <c r="E36" s="131">
        <v>45153.86</v>
      </c>
      <c r="F36" s="139">
        <f t="shared" si="8"/>
        <v>202031.86</v>
      </c>
      <c r="G36" s="131">
        <v>190844.86</v>
      </c>
      <c r="H36" s="131">
        <v>190844.86</v>
      </c>
      <c r="I36" s="131">
        <f t="shared" si="6"/>
        <v>11187</v>
      </c>
    </row>
    <row r="37" spans="2:9" x14ac:dyDescent="0.2">
      <c r="B37" s="159" t="s">
        <v>346</v>
      </c>
      <c r="C37" s="160"/>
      <c r="D37" s="139">
        <v>166614</v>
      </c>
      <c r="E37" s="131">
        <v>17000</v>
      </c>
      <c r="F37" s="139">
        <f t="shared" si="8"/>
        <v>183614</v>
      </c>
      <c r="G37" s="131">
        <v>181266.57</v>
      </c>
      <c r="H37" s="131">
        <v>179178.57</v>
      </c>
      <c r="I37" s="131">
        <f t="shared" si="6"/>
        <v>2347.429999999993</v>
      </c>
    </row>
    <row r="38" spans="2:9" x14ac:dyDescent="0.2">
      <c r="B38" s="159" t="s">
        <v>347</v>
      </c>
      <c r="C38" s="160"/>
      <c r="D38" s="139">
        <v>3782881</v>
      </c>
      <c r="E38" s="131">
        <v>1350262.27</v>
      </c>
      <c r="F38" s="139">
        <f t="shared" si="8"/>
        <v>5133143.2699999996</v>
      </c>
      <c r="G38" s="131">
        <v>1964589.25</v>
      </c>
      <c r="H38" s="131">
        <v>1843860.25</v>
      </c>
      <c r="I38" s="131">
        <f t="shared" si="6"/>
        <v>3168554.0199999996</v>
      </c>
    </row>
    <row r="39" spans="2:9" ht="25.5" customHeight="1" x14ac:dyDescent="0.2">
      <c r="B39" s="161" t="s">
        <v>348</v>
      </c>
      <c r="C39" s="162"/>
      <c r="D39" s="139">
        <f t="shared" ref="D39:I39" si="9">SUM(D40:D48)</f>
        <v>441809</v>
      </c>
      <c r="E39" s="139">
        <f t="shared" si="9"/>
        <v>-183311.22</v>
      </c>
      <c r="F39" s="139">
        <f>SUM(F40:F48)</f>
        <v>258497.78</v>
      </c>
      <c r="G39" s="139">
        <f t="shared" si="9"/>
        <v>160899.32999999999</v>
      </c>
      <c r="H39" s="139">
        <f t="shared" si="9"/>
        <v>160899.32999999999</v>
      </c>
      <c r="I39" s="139">
        <f t="shared" si="9"/>
        <v>97598.450000000012</v>
      </c>
    </row>
    <row r="40" spans="2:9" x14ac:dyDescent="0.2">
      <c r="B40" s="159" t="s">
        <v>349</v>
      </c>
      <c r="C40" s="160"/>
      <c r="D40" s="139"/>
      <c r="E40" s="131"/>
      <c r="F40" s="139">
        <f>D40+E40</f>
        <v>0</v>
      </c>
      <c r="G40" s="131"/>
      <c r="H40" s="131"/>
      <c r="I40" s="131">
        <f t="shared" si="6"/>
        <v>0</v>
      </c>
    </row>
    <row r="41" spans="2:9" x14ac:dyDescent="0.2">
      <c r="B41" s="159" t="s">
        <v>350</v>
      </c>
      <c r="C41" s="160"/>
      <c r="D41" s="139"/>
      <c r="E41" s="131"/>
      <c r="F41" s="139">
        <f t="shared" ref="F41:F83" si="10">D41+E41</f>
        <v>0</v>
      </c>
      <c r="G41" s="131"/>
      <c r="H41" s="131"/>
      <c r="I41" s="131">
        <f t="shared" si="6"/>
        <v>0</v>
      </c>
    </row>
    <row r="42" spans="2:9" x14ac:dyDescent="0.2">
      <c r="B42" s="159" t="s">
        <v>351</v>
      </c>
      <c r="C42" s="160"/>
      <c r="D42" s="139"/>
      <c r="E42" s="131"/>
      <c r="F42" s="139">
        <f t="shared" si="10"/>
        <v>0</v>
      </c>
      <c r="G42" s="131"/>
      <c r="H42" s="131"/>
      <c r="I42" s="131">
        <f t="shared" si="6"/>
        <v>0</v>
      </c>
    </row>
    <row r="43" spans="2:9" x14ac:dyDescent="0.2">
      <c r="B43" s="159" t="s">
        <v>352</v>
      </c>
      <c r="C43" s="160"/>
      <c r="D43" s="139">
        <v>441809</v>
      </c>
      <c r="E43" s="131">
        <v>-183311.22</v>
      </c>
      <c r="F43" s="139">
        <f t="shared" si="10"/>
        <v>258497.78</v>
      </c>
      <c r="G43" s="131">
        <v>160899.32999999999</v>
      </c>
      <c r="H43" s="131">
        <v>160899.32999999999</v>
      </c>
      <c r="I43" s="131">
        <f t="shared" si="6"/>
        <v>97598.450000000012</v>
      </c>
    </row>
    <row r="44" spans="2:9" x14ac:dyDescent="0.2">
      <c r="B44" s="159" t="s">
        <v>353</v>
      </c>
      <c r="C44" s="160"/>
      <c r="D44" s="139"/>
      <c r="E44" s="131"/>
      <c r="F44" s="139">
        <f t="shared" si="10"/>
        <v>0</v>
      </c>
      <c r="G44" s="131"/>
      <c r="H44" s="131"/>
      <c r="I44" s="131">
        <f t="shared" si="6"/>
        <v>0</v>
      </c>
    </row>
    <row r="45" spans="2:9" x14ac:dyDescent="0.2">
      <c r="B45" s="159" t="s">
        <v>354</v>
      </c>
      <c r="C45" s="160"/>
      <c r="D45" s="139"/>
      <c r="E45" s="131"/>
      <c r="F45" s="139">
        <f t="shared" si="10"/>
        <v>0</v>
      </c>
      <c r="G45" s="131"/>
      <c r="H45" s="131"/>
      <c r="I45" s="131">
        <f t="shared" si="6"/>
        <v>0</v>
      </c>
    </row>
    <row r="46" spans="2:9" x14ac:dyDescent="0.2">
      <c r="B46" s="159" t="s">
        <v>355</v>
      </c>
      <c r="C46" s="160"/>
      <c r="D46" s="139"/>
      <c r="E46" s="131"/>
      <c r="F46" s="139">
        <f t="shared" si="10"/>
        <v>0</v>
      </c>
      <c r="G46" s="131"/>
      <c r="H46" s="131"/>
      <c r="I46" s="131">
        <f t="shared" si="6"/>
        <v>0</v>
      </c>
    </row>
    <row r="47" spans="2:9" x14ac:dyDescent="0.2">
      <c r="B47" s="159" t="s">
        <v>356</v>
      </c>
      <c r="C47" s="160"/>
      <c r="D47" s="139"/>
      <c r="E47" s="131"/>
      <c r="F47" s="139">
        <f t="shared" si="10"/>
        <v>0</v>
      </c>
      <c r="G47" s="131"/>
      <c r="H47" s="131"/>
      <c r="I47" s="131">
        <f t="shared" si="6"/>
        <v>0</v>
      </c>
    </row>
    <row r="48" spans="2:9" x14ac:dyDescent="0.2">
      <c r="B48" s="159" t="s">
        <v>357</v>
      </c>
      <c r="C48" s="160"/>
      <c r="D48" s="139"/>
      <c r="E48" s="131"/>
      <c r="F48" s="139">
        <f t="shared" si="10"/>
        <v>0</v>
      </c>
      <c r="G48" s="131"/>
      <c r="H48" s="131"/>
      <c r="I48" s="131">
        <f t="shared" si="6"/>
        <v>0</v>
      </c>
    </row>
    <row r="49" spans="2:9" x14ac:dyDescent="0.2">
      <c r="B49" s="161" t="s">
        <v>358</v>
      </c>
      <c r="C49" s="162"/>
      <c r="D49" s="139">
        <f t="shared" ref="D49:I49" si="11">SUM(D50:D58)</f>
        <v>0</v>
      </c>
      <c r="E49" s="139">
        <f t="shared" si="11"/>
        <v>803260.52</v>
      </c>
      <c r="F49" s="139">
        <f t="shared" si="11"/>
        <v>803260.52</v>
      </c>
      <c r="G49" s="139">
        <f t="shared" si="11"/>
        <v>300710.75</v>
      </c>
      <c r="H49" s="139">
        <f t="shared" si="11"/>
        <v>300710.75</v>
      </c>
      <c r="I49" s="139">
        <f t="shared" si="11"/>
        <v>502549.77</v>
      </c>
    </row>
    <row r="50" spans="2:9" x14ac:dyDescent="0.2">
      <c r="B50" s="159" t="s">
        <v>359</v>
      </c>
      <c r="C50" s="160"/>
      <c r="D50" s="139">
        <v>0</v>
      </c>
      <c r="E50" s="131">
        <v>129702.9</v>
      </c>
      <c r="F50" s="139">
        <f t="shared" si="10"/>
        <v>129702.9</v>
      </c>
      <c r="G50" s="131">
        <v>99384.15</v>
      </c>
      <c r="H50" s="131">
        <v>99384.15</v>
      </c>
      <c r="I50" s="131">
        <f t="shared" si="6"/>
        <v>30318.75</v>
      </c>
    </row>
    <row r="51" spans="2:9" x14ac:dyDescent="0.2">
      <c r="B51" s="159" t="s">
        <v>360</v>
      </c>
      <c r="C51" s="160"/>
      <c r="D51" s="139">
        <v>0</v>
      </c>
      <c r="E51" s="131">
        <v>11800.01</v>
      </c>
      <c r="F51" s="139">
        <f t="shared" si="10"/>
        <v>11800.01</v>
      </c>
      <c r="G51" s="131">
        <v>11800</v>
      </c>
      <c r="H51" s="131">
        <v>11800</v>
      </c>
      <c r="I51" s="131">
        <f t="shared" si="6"/>
        <v>1.0000000000218279E-2</v>
      </c>
    </row>
    <row r="52" spans="2:9" x14ac:dyDescent="0.2">
      <c r="B52" s="159" t="s">
        <v>361</v>
      </c>
      <c r="C52" s="160"/>
      <c r="D52" s="139"/>
      <c r="E52" s="131"/>
      <c r="F52" s="139">
        <f t="shared" si="10"/>
        <v>0</v>
      </c>
      <c r="G52" s="131"/>
      <c r="H52" s="131"/>
      <c r="I52" s="131">
        <f t="shared" si="6"/>
        <v>0</v>
      </c>
    </row>
    <row r="53" spans="2:9" x14ac:dyDescent="0.2">
      <c r="B53" s="159" t="s">
        <v>362</v>
      </c>
      <c r="C53" s="160"/>
      <c r="D53" s="139">
        <v>0</v>
      </c>
      <c r="E53" s="131">
        <v>469900</v>
      </c>
      <c r="F53" s="139">
        <f t="shared" si="10"/>
        <v>469900</v>
      </c>
      <c r="G53" s="131">
        <v>0</v>
      </c>
      <c r="H53" s="131">
        <v>0</v>
      </c>
      <c r="I53" s="131">
        <f t="shared" si="6"/>
        <v>469900</v>
      </c>
    </row>
    <row r="54" spans="2:9" x14ac:dyDescent="0.2">
      <c r="B54" s="159" t="s">
        <v>363</v>
      </c>
      <c r="C54" s="160"/>
      <c r="D54" s="139"/>
      <c r="E54" s="131"/>
      <c r="F54" s="139">
        <f t="shared" si="10"/>
        <v>0</v>
      </c>
      <c r="G54" s="131"/>
      <c r="H54" s="131"/>
      <c r="I54" s="131">
        <f t="shared" si="6"/>
        <v>0</v>
      </c>
    </row>
    <row r="55" spans="2:9" x14ac:dyDescent="0.2">
      <c r="B55" s="159" t="s">
        <v>364</v>
      </c>
      <c r="C55" s="160"/>
      <c r="D55" s="139">
        <v>0</v>
      </c>
      <c r="E55" s="131">
        <v>174457.61</v>
      </c>
      <c r="F55" s="139">
        <f t="shared" si="10"/>
        <v>174457.61</v>
      </c>
      <c r="G55" s="131">
        <v>174446.6</v>
      </c>
      <c r="H55" s="131">
        <v>174446.6</v>
      </c>
      <c r="I55" s="131">
        <f t="shared" si="6"/>
        <v>11.009999999980209</v>
      </c>
    </row>
    <row r="56" spans="2:9" x14ac:dyDescent="0.2">
      <c r="B56" s="159" t="s">
        <v>365</v>
      </c>
      <c r="C56" s="160"/>
      <c r="D56" s="139"/>
      <c r="E56" s="131"/>
      <c r="F56" s="139">
        <f t="shared" si="10"/>
        <v>0</v>
      </c>
      <c r="G56" s="131"/>
      <c r="H56" s="131"/>
      <c r="I56" s="131">
        <f t="shared" si="6"/>
        <v>0</v>
      </c>
    </row>
    <row r="57" spans="2:9" x14ac:dyDescent="0.2">
      <c r="B57" s="159" t="s">
        <v>366</v>
      </c>
      <c r="C57" s="160"/>
      <c r="D57" s="139"/>
      <c r="E57" s="131"/>
      <c r="F57" s="139">
        <f t="shared" si="10"/>
        <v>0</v>
      </c>
      <c r="G57" s="131"/>
      <c r="H57" s="131"/>
      <c r="I57" s="131">
        <f t="shared" si="6"/>
        <v>0</v>
      </c>
    </row>
    <row r="58" spans="2:9" x14ac:dyDescent="0.2">
      <c r="B58" s="159" t="s">
        <v>367</v>
      </c>
      <c r="C58" s="160"/>
      <c r="D58" s="139">
        <v>0</v>
      </c>
      <c r="E58" s="131">
        <v>17400</v>
      </c>
      <c r="F58" s="139">
        <f t="shared" si="10"/>
        <v>17400</v>
      </c>
      <c r="G58" s="131">
        <v>15080</v>
      </c>
      <c r="H58" s="131">
        <v>15080</v>
      </c>
      <c r="I58" s="131">
        <f t="shared" si="6"/>
        <v>2320</v>
      </c>
    </row>
    <row r="59" spans="2:9" x14ac:dyDescent="0.2">
      <c r="B59" s="157" t="s">
        <v>368</v>
      </c>
      <c r="C59" s="158"/>
      <c r="D59" s="139">
        <f>SUM(D60:D62)</f>
        <v>0</v>
      </c>
      <c r="E59" s="139">
        <f>SUM(E60:E62)</f>
        <v>0</v>
      </c>
      <c r="F59" s="139">
        <f>SUM(F60:F62)</f>
        <v>0</v>
      </c>
      <c r="G59" s="139">
        <f>SUM(G60:G62)</f>
        <v>0</v>
      </c>
      <c r="H59" s="139">
        <f>SUM(H60:H62)</f>
        <v>0</v>
      </c>
      <c r="I59" s="131">
        <f t="shared" si="6"/>
        <v>0</v>
      </c>
    </row>
    <row r="60" spans="2:9" x14ac:dyDescent="0.2">
      <c r="B60" s="159" t="s">
        <v>369</v>
      </c>
      <c r="C60" s="160"/>
      <c r="D60" s="139"/>
      <c r="E60" s="131"/>
      <c r="F60" s="139">
        <f t="shared" si="10"/>
        <v>0</v>
      </c>
      <c r="G60" s="131"/>
      <c r="H60" s="131"/>
      <c r="I60" s="131">
        <f t="shared" si="6"/>
        <v>0</v>
      </c>
    </row>
    <row r="61" spans="2:9" x14ac:dyDescent="0.2">
      <c r="B61" s="159" t="s">
        <v>370</v>
      </c>
      <c r="C61" s="160"/>
      <c r="D61" s="139"/>
      <c r="E61" s="131"/>
      <c r="F61" s="139">
        <f t="shared" si="10"/>
        <v>0</v>
      </c>
      <c r="G61" s="131"/>
      <c r="H61" s="131"/>
      <c r="I61" s="131">
        <f t="shared" si="6"/>
        <v>0</v>
      </c>
    </row>
    <row r="62" spans="2:9" x14ac:dyDescent="0.2">
      <c r="B62" s="159" t="s">
        <v>371</v>
      </c>
      <c r="C62" s="160"/>
      <c r="D62" s="139"/>
      <c r="E62" s="131"/>
      <c r="F62" s="139">
        <f t="shared" si="10"/>
        <v>0</v>
      </c>
      <c r="G62" s="131"/>
      <c r="H62" s="131"/>
      <c r="I62" s="131">
        <f t="shared" si="6"/>
        <v>0</v>
      </c>
    </row>
    <row r="63" spans="2:9" x14ac:dyDescent="0.2">
      <c r="B63" s="161" t="s">
        <v>372</v>
      </c>
      <c r="C63" s="162"/>
      <c r="D63" s="139">
        <f>SUM(D64:D71)</f>
        <v>0</v>
      </c>
      <c r="E63" s="139">
        <f>SUM(E64:E71)</f>
        <v>0</v>
      </c>
      <c r="F63" s="139">
        <f>F64+F65+F66+F67+F68+F70+F71</f>
        <v>0</v>
      </c>
      <c r="G63" s="139">
        <f>SUM(G64:G71)</f>
        <v>0</v>
      </c>
      <c r="H63" s="139">
        <f>SUM(H64:H71)</f>
        <v>0</v>
      </c>
      <c r="I63" s="131">
        <f t="shared" si="6"/>
        <v>0</v>
      </c>
    </row>
    <row r="64" spans="2:9" x14ac:dyDescent="0.2">
      <c r="B64" s="159" t="s">
        <v>373</v>
      </c>
      <c r="C64" s="160"/>
      <c r="D64" s="139"/>
      <c r="E64" s="131"/>
      <c r="F64" s="139">
        <f t="shared" si="10"/>
        <v>0</v>
      </c>
      <c r="G64" s="131"/>
      <c r="H64" s="131"/>
      <c r="I64" s="131">
        <f t="shared" si="6"/>
        <v>0</v>
      </c>
    </row>
    <row r="65" spans="2:9" x14ac:dyDescent="0.2">
      <c r="B65" s="159" t="s">
        <v>374</v>
      </c>
      <c r="C65" s="160"/>
      <c r="D65" s="139"/>
      <c r="E65" s="131"/>
      <c r="F65" s="139">
        <f t="shared" si="10"/>
        <v>0</v>
      </c>
      <c r="G65" s="131"/>
      <c r="H65" s="131"/>
      <c r="I65" s="131">
        <f t="shared" si="6"/>
        <v>0</v>
      </c>
    </row>
    <row r="66" spans="2:9" x14ac:dyDescent="0.2">
      <c r="B66" s="159" t="s">
        <v>375</v>
      </c>
      <c r="C66" s="160"/>
      <c r="D66" s="139"/>
      <c r="E66" s="131"/>
      <c r="F66" s="139">
        <f t="shared" si="10"/>
        <v>0</v>
      </c>
      <c r="G66" s="131"/>
      <c r="H66" s="131"/>
      <c r="I66" s="131">
        <f t="shared" si="6"/>
        <v>0</v>
      </c>
    </row>
    <row r="67" spans="2:9" x14ac:dyDescent="0.2">
      <c r="B67" s="159" t="s">
        <v>376</v>
      </c>
      <c r="C67" s="160"/>
      <c r="D67" s="139"/>
      <c r="E67" s="131"/>
      <c r="F67" s="139">
        <f t="shared" si="10"/>
        <v>0</v>
      </c>
      <c r="G67" s="131"/>
      <c r="H67" s="131"/>
      <c r="I67" s="131">
        <f t="shared" si="6"/>
        <v>0</v>
      </c>
    </row>
    <row r="68" spans="2:9" x14ac:dyDescent="0.2">
      <c r="B68" s="159" t="s">
        <v>377</v>
      </c>
      <c r="C68" s="160"/>
      <c r="D68" s="139"/>
      <c r="E68" s="131"/>
      <c r="F68" s="139">
        <f t="shared" si="10"/>
        <v>0</v>
      </c>
      <c r="G68" s="131"/>
      <c r="H68" s="131"/>
      <c r="I68" s="131">
        <f t="shared" si="6"/>
        <v>0</v>
      </c>
    </row>
    <row r="69" spans="2:9" x14ac:dyDescent="0.2">
      <c r="B69" s="159" t="s">
        <v>378</v>
      </c>
      <c r="C69" s="160"/>
      <c r="D69" s="139"/>
      <c r="E69" s="131"/>
      <c r="F69" s="139">
        <f t="shared" si="10"/>
        <v>0</v>
      </c>
      <c r="G69" s="131"/>
      <c r="H69" s="131"/>
      <c r="I69" s="131">
        <f t="shared" si="6"/>
        <v>0</v>
      </c>
    </row>
    <row r="70" spans="2:9" x14ac:dyDescent="0.2">
      <c r="B70" s="159" t="s">
        <v>379</v>
      </c>
      <c r="C70" s="160"/>
      <c r="D70" s="139"/>
      <c r="E70" s="131"/>
      <c r="F70" s="139">
        <f t="shared" si="10"/>
        <v>0</v>
      </c>
      <c r="G70" s="131"/>
      <c r="H70" s="131"/>
      <c r="I70" s="131">
        <f t="shared" si="6"/>
        <v>0</v>
      </c>
    </row>
    <row r="71" spans="2:9" x14ac:dyDescent="0.2">
      <c r="B71" s="159" t="s">
        <v>380</v>
      </c>
      <c r="C71" s="160"/>
      <c r="D71" s="139"/>
      <c r="E71" s="131"/>
      <c r="F71" s="139">
        <f t="shared" si="10"/>
        <v>0</v>
      </c>
      <c r="G71" s="131"/>
      <c r="H71" s="131"/>
      <c r="I71" s="131">
        <f t="shared" si="6"/>
        <v>0</v>
      </c>
    </row>
    <row r="72" spans="2:9" x14ac:dyDescent="0.2">
      <c r="B72" s="157" t="s">
        <v>381</v>
      </c>
      <c r="C72" s="158"/>
      <c r="D72" s="139">
        <f>SUM(D73:D75)</f>
        <v>0</v>
      </c>
      <c r="E72" s="139">
        <f>SUM(E73:E75)</f>
        <v>0</v>
      </c>
      <c r="F72" s="139">
        <f>SUM(F73:F75)</f>
        <v>0</v>
      </c>
      <c r="G72" s="139">
        <f>SUM(G73:G75)</f>
        <v>0</v>
      </c>
      <c r="H72" s="139">
        <f>SUM(H73:H75)</f>
        <v>0</v>
      </c>
      <c r="I72" s="131">
        <f t="shared" si="6"/>
        <v>0</v>
      </c>
    </row>
    <row r="73" spans="2:9" x14ac:dyDescent="0.2">
      <c r="B73" s="159" t="s">
        <v>382</v>
      </c>
      <c r="C73" s="160"/>
      <c r="D73" s="139"/>
      <c r="E73" s="131"/>
      <c r="F73" s="139">
        <f t="shared" si="10"/>
        <v>0</v>
      </c>
      <c r="G73" s="131"/>
      <c r="H73" s="131"/>
      <c r="I73" s="131">
        <f t="shared" si="6"/>
        <v>0</v>
      </c>
    </row>
    <row r="74" spans="2:9" x14ac:dyDescent="0.2">
      <c r="B74" s="159" t="s">
        <v>383</v>
      </c>
      <c r="C74" s="160"/>
      <c r="D74" s="139"/>
      <c r="E74" s="131"/>
      <c r="F74" s="139">
        <f t="shared" si="10"/>
        <v>0</v>
      </c>
      <c r="G74" s="131"/>
      <c r="H74" s="131"/>
      <c r="I74" s="131">
        <f t="shared" si="6"/>
        <v>0</v>
      </c>
    </row>
    <row r="75" spans="2:9" x14ac:dyDescent="0.2">
      <c r="B75" s="159" t="s">
        <v>384</v>
      </c>
      <c r="C75" s="160"/>
      <c r="D75" s="139"/>
      <c r="E75" s="131"/>
      <c r="F75" s="139">
        <f t="shared" si="10"/>
        <v>0</v>
      </c>
      <c r="G75" s="131"/>
      <c r="H75" s="131"/>
      <c r="I75" s="131">
        <f t="shared" si="6"/>
        <v>0</v>
      </c>
    </row>
    <row r="76" spans="2:9" x14ac:dyDescent="0.2">
      <c r="B76" s="157" t="s">
        <v>385</v>
      </c>
      <c r="C76" s="158"/>
      <c r="D76" s="139">
        <f>SUM(D77:D83)</f>
        <v>0</v>
      </c>
      <c r="E76" s="139">
        <f>SUM(E77:E83)</f>
        <v>0</v>
      </c>
      <c r="F76" s="139">
        <f>SUM(F77:F83)</f>
        <v>0</v>
      </c>
      <c r="G76" s="139">
        <f>SUM(G77:G83)</f>
        <v>0</v>
      </c>
      <c r="H76" s="139">
        <f>SUM(H77:H83)</f>
        <v>0</v>
      </c>
      <c r="I76" s="131">
        <f t="shared" si="6"/>
        <v>0</v>
      </c>
    </row>
    <row r="77" spans="2:9" x14ac:dyDescent="0.2">
      <c r="B77" s="159" t="s">
        <v>386</v>
      </c>
      <c r="C77" s="160"/>
      <c r="D77" s="139"/>
      <c r="E77" s="131"/>
      <c r="F77" s="139">
        <f t="shared" si="10"/>
        <v>0</v>
      </c>
      <c r="G77" s="131"/>
      <c r="H77" s="131"/>
      <c r="I77" s="131">
        <f t="shared" si="6"/>
        <v>0</v>
      </c>
    </row>
    <row r="78" spans="2:9" x14ac:dyDescent="0.2">
      <c r="B78" s="159" t="s">
        <v>387</v>
      </c>
      <c r="C78" s="160"/>
      <c r="D78" s="139"/>
      <c r="E78" s="131"/>
      <c r="F78" s="139">
        <f t="shared" si="10"/>
        <v>0</v>
      </c>
      <c r="G78" s="131"/>
      <c r="H78" s="131"/>
      <c r="I78" s="131">
        <f t="shared" si="6"/>
        <v>0</v>
      </c>
    </row>
    <row r="79" spans="2:9" x14ac:dyDescent="0.2">
      <c r="B79" s="159" t="s">
        <v>388</v>
      </c>
      <c r="C79" s="160"/>
      <c r="D79" s="139"/>
      <c r="E79" s="131"/>
      <c r="F79" s="139">
        <f t="shared" si="10"/>
        <v>0</v>
      </c>
      <c r="G79" s="131"/>
      <c r="H79" s="131"/>
      <c r="I79" s="131">
        <f t="shared" si="6"/>
        <v>0</v>
      </c>
    </row>
    <row r="80" spans="2:9" x14ac:dyDescent="0.2">
      <c r="B80" s="159" t="s">
        <v>389</v>
      </c>
      <c r="C80" s="160"/>
      <c r="D80" s="139"/>
      <c r="E80" s="131"/>
      <c r="F80" s="139">
        <f t="shared" si="10"/>
        <v>0</v>
      </c>
      <c r="G80" s="131"/>
      <c r="H80" s="131"/>
      <c r="I80" s="131">
        <f t="shared" si="6"/>
        <v>0</v>
      </c>
    </row>
    <row r="81" spans="2:9" x14ac:dyDescent="0.2">
      <c r="B81" s="159" t="s">
        <v>390</v>
      </c>
      <c r="C81" s="160"/>
      <c r="D81" s="139"/>
      <c r="E81" s="131"/>
      <c r="F81" s="139">
        <f t="shared" si="10"/>
        <v>0</v>
      </c>
      <c r="G81" s="131"/>
      <c r="H81" s="131"/>
      <c r="I81" s="131">
        <f t="shared" si="6"/>
        <v>0</v>
      </c>
    </row>
    <row r="82" spans="2:9" x14ac:dyDescent="0.2">
      <c r="B82" s="159" t="s">
        <v>391</v>
      </c>
      <c r="C82" s="160"/>
      <c r="D82" s="139"/>
      <c r="E82" s="131"/>
      <c r="F82" s="139">
        <f t="shared" si="10"/>
        <v>0</v>
      </c>
      <c r="G82" s="131"/>
      <c r="H82" s="131"/>
      <c r="I82" s="131">
        <f t="shared" si="6"/>
        <v>0</v>
      </c>
    </row>
    <row r="83" spans="2:9" x14ac:dyDescent="0.2">
      <c r="B83" s="159" t="s">
        <v>392</v>
      </c>
      <c r="C83" s="160"/>
      <c r="D83" s="139"/>
      <c r="E83" s="131"/>
      <c r="F83" s="139">
        <f t="shared" si="10"/>
        <v>0</v>
      </c>
      <c r="G83" s="131"/>
      <c r="H83" s="131"/>
      <c r="I83" s="131">
        <f t="shared" si="6"/>
        <v>0</v>
      </c>
    </row>
    <row r="84" spans="2:9" x14ac:dyDescent="0.2">
      <c r="B84" s="163"/>
      <c r="C84" s="164"/>
      <c r="D84" s="165"/>
      <c r="E84" s="144"/>
      <c r="F84" s="144"/>
      <c r="G84" s="144"/>
      <c r="H84" s="144"/>
      <c r="I84" s="144"/>
    </row>
    <row r="85" spans="2:9" x14ac:dyDescent="0.2">
      <c r="B85" s="166" t="s">
        <v>393</v>
      </c>
      <c r="C85" s="167"/>
      <c r="D85" s="168">
        <f t="shared" ref="D85:I85" si="12">D86+D104+D94+D114+D124+D134+D138+D147+D151</f>
        <v>36512085</v>
      </c>
      <c r="E85" s="168">
        <f>E86+E104+E94+E114+E124+E134+E138+E147+E151</f>
        <v>1104216.4899999998</v>
      </c>
      <c r="F85" s="168">
        <f t="shared" si="12"/>
        <v>37616301.490000002</v>
      </c>
      <c r="G85" s="168">
        <f>G86+G104+G94+G114+G124+G134+G138+G147+G151</f>
        <v>22321275.119999997</v>
      </c>
      <c r="H85" s="168">
        <f>H86+H104+H94+H114+H124+H134+H138+H147+H151</f>
        <v>21675560.079999998</v>
      </c>
      <c r="I85" s="168">
        <f t="shared" si="12"/>
        <v>15295026.370000001</v>
      </c>
    </row>
    <row r="86" spans="2:9" x14ac:dyDescent="0.2">
      <c r="B86" s="157" t="s">
        <v>320</v>
      </c>
      <c r="C86" s="158"/>
      <c r="D86" s="139">
        <f>SUM(D87:D93)</f>
        <v>35011505</v>
      </c>
      <c r="E86" s="139">
        <f>SUM(E87:E93)</f>
        <v>-1275447</v>
      </c>
      <c r="F86" s="139">
        <f>SUM(F87:F93)</f>
        <v>33736058</v>
      </c>
      <c r="G86" s="139">
        <f>SUM(G87:G93)</f>
        <v>20654231.699999999</v>
      </c>
      <c r="H86" s="139">
        <f>SUM(H87:H93)</f>
        <v>20036659.66</v>
      </c>
      <c r="I86" s="131">
        <f t="shared" ref="I86:I149" si="13">F86-G86</f>
        <v>13081826.300000001</v>
      </c>
    </row>
    <row r="87" spans="2:9" x14ac:dyDescent="0.2">
      <c r="B87" s="159" t="s">
        <v>321</v>
      </c>
      <c r="C87" s="160"/>
      <c r="D87" s="139">
        <v>24118201</v>
      </c>
      <c r="E87" s="131">
        <v>-1658294.7</v>
      </c>
      <c r="F87" s="139">
        <f t="shared" ref="F87:F103" si="14">D87+E87</f>
        <v>22459906.300000001</v>
      </c>
      <c r="G87" s="131">
        <v>14831993.119999999</v>
      </c>
      <c r="H87" s="131">
        <v>14831993.119999999</v>
      </c>
      <c r="I87" s="131">
        <f t="shared" si="13"/>
        <v>7627913.1800000016</v>
      </c>
    </row>
    <row r="88" spans="2:9" x14ac:dyDescent="0.2">
      <c r="B88" s="159" t="s">
        <v>322</v>
      </c>
      <c r="C88" s="160"/>
      <c r="D88" s="139"/>
      <c r="E88" s="131"/>
      <c r="F88" s="139">
        <f t="shared" si="14"/>
        <v>0</v>
      </c>
      <c r="G88" s="131"/>
      <c r="H88" s="131"/>
      <c r="I88" s="131">
        <f t="shared" si="13"/>
        <v>0</v>
      </c>
    </row>
    <row r="89" spans="2:9" x14ac:dyDescent="0.2">
      <c r="B89" s="159" t="s">
        <v>323</v>
      </c>
      <c r="C89" s="160"/>
      <c r="D89" s="139">
        <v>4607353</v>
      </c>
      <c r="E89" s="131">
        <v>-251103.71</v>
      </c>
      <c r="F89" s="139">
        <f t="shared" si="14"/>
        <v>4356249.29</v>
      </c>
      <c r="G89" s="131">
        <v>587444.73</v>
      </c>
      <c r="H89" s="131">
        <v>587444.73</v>
      </c>
      <c r="I89" s="131">
        <f t="shared" si="13"/>
        <v>3768804.56</v>
      </c>
    </row>
    <row r="90" spans="2:9" x14ac:dyDescent="0.2">
      <c r="B90" s="159" t="s">
        <v>324</v>
      </c>
      <c r="C90" s="160"/>
      <c r="D90" s="139">
        <v>4823640</v>
      </c>
      <c r="E90" s="131">
        <v>188079.06</v>
      </c>
      <c r="F90" s="139">
        <f t="shared" si="14"/>
        <v>5011719.0599999996</v>
      </c>
      <c r="G90" s="131">
        <v>4292772.22</v>
      </c>
      <c r="H90" s="131">
        <v>3675200.18</v>
      </c>
      <c r="I90" s="131">
        <f t="shared" si="13"/>
        <v>718946.83999999985</v>
      </c>
    </row>
    <row r="91" spans="2:9" x14ac:dyDescent="0.2">
      <c r="B91" s="159" t="s">
        <v>325</v>
      </c>
      <c r="C91" s="160"/>
      <c r="D91" s="139">
        <v>1462311</v>
      </c>
      <c r="E91" s="131">
        <v>445872.35</v>
      </c>
      <c r="F91" s="139">
        <f t="shared" si="14"/>
        <v>1908183.35</v>
      </c>
      <c r="G91" s="131">
        <v>942021.63</v>
      </c>
      <c r="H91" s="131">
        <v>942021.63</v>
      </c>
      <c r="I91" s="131">
        <f t="shared" si="13"/>
        <v>966161.72000000009</v>
      </c>
    </row>
    <row r="92" spans="2:9" x14ac:dyDescent="0.2">
      <c r="B92" s="159" t="s">
        <v>326</v>
      </c>
      <c r="C92" s="160"/>
      <c r="D92" s="139"/>
      <c r="E92" s="131"/>
      <c r="F92" s="139">
        <f t="shared" si="14"/>
        <v>0</v>
      </c>
      <c r="G92" s="131"/>
      <c r="H92" s="131"/>
      <c r="I92" s="131">
        <f t="shared" si="13"/>
        <v>0</v>
      </c>
    </row>
    <row r="93" spans="2:9" x14ac:dyDescent="0.2">
      <c r="B93" s="159" t="s">
        <v>327</v>
      </c>
      <c r="C93" s="160"/>
      <c r="D93" s="139"/>
      <c r="E93" s="131"/>
      <c r="F93" s="139">
        <f t="shared" si="14"/>
        <v>0</v>
      </c>
      <c r="G93" s="131"/>
      <c r="H93" s="131"/>
      <c r="I93" s="131">
        <f t="shared" si="13"/>
        <v>0</v>
      </c>
    </row>
    <row r="94" spans="2:9" x14ac:dyDescent="0.2">
      <c r="B94" s="157" t="s">
        <v>328</v>
      </c>
      <c r="C94" s="158"/>
      <c r="D94" s="139">
        <f>SUM(D95:D103)</f>
        <v>479089</v>
      </c>
      <c r="E94" s="139">
        <f>SUM(E95:E103)</f>
        <v>65479.789999999994</v>
      </c>
      <c r="F94" s="139">
        <f>SUM(F95:F103)</f>
        <v>544568.79</v>
      </c>
      <c r="G94" s="139">
        <f>SUM(G95:G103)</f>
        <v>317930.79000000004</v>
      </c>
      <c r="H94" s="139">
        <f>SUM(H95:H103)</f>
        <v>317930.79000000004</v>
      </c>
      <c r="I94" s="131">
        <f t="shared" si="13"/>
        <v>226638</v>
      </c>
    </row>
    <row r="95" spans="2:9" x14ac:dyDescent="0.2">
      <c r="B95" s="159" t="s">
        <v>329</v>
      </c>
      <c r="C95" s="160"/>
      <c r="D95" s="139">
        <v>178168</v>
      </c>
      <c r="E95" s="131">
        <v>11501.03</v>
      </c>
      <c r="F95" s="139">
        <f t="shared" si="14"/>
        <v>189669.03</v>
      </c>
      <c r="G95" s="131">
        <v>71053.3</v>
      </c>
      <c r="H95" s="131">
        <v>71053.3</v>
      </c>
      <c r="I95" s="131">
        <f t="shared" si="13"/>
        <v>118615.73</v>
      </c>
    </row>
    <row r="96" spans="2:9" x14ac:dyDescent="0.2">
      <c r="B96" s="159" t="s">
        <v>330</v>
      </c>
      <c r="C96" s="160"/>
      <c r="D96" s="139">
        <v>102500</v>
      </c>
      <c r="E96" s="131">
        <v>-50000</v>
      </c>
      <c r="F96" s="139">
        <f t="shared" si="14"/>
        <v>52500</v>
      </c>
      <c r="G96" s="131">
        <v>35366</v>
      </c>
      <c r="H96" s="131">
        <v>35366</v>
      </c>
      <c r="I96" s="131">
        <f t="shared" si="13"/>
        <v>17134</v>
      </c>
    </row>
    <row r="97" spans="2:9" x14ac:dyDescent="0.2">
      <c r="B97" s="159" t="s">
        <v>331</v>
      </c>
      <c r="C97" s="160"/>
      <c r="D97" s="139">
        <v>0</v>
      </c>
      <c r="E97" s="131">
        <v>0</v>
      </c>
      <c r="F97" s="139">
        <f t="shared" si="14"/>
        <v>0</v>
      </c>
      <c r="G97" s="131">
        <v>0</v>
      </c>
      <c r="H97" s="131">
        <v>0</v>
      </c>
      <c r="I97" s="131">
        <f t="shared" si="13"/>
        <v>0</v>
      </c>
    </row>
    <row r="98" spans="2:9" x14ac:dyDescent="0.2">
      <c r="B98" s="159" t="s">
        <v>332</v>
      </c>
      <c r="C98" s="160"/>
      <c r="D98" s="139">
        <v>23500</v>
      </c>
      <c r="E98" s="131">
        <v>0</v>
      </c>
      <c r="F98" s="139">
        <f t="shared" si="14"/>
        <v>23500</v>
      </c>
      <c r="G98" s="131">
        <v>11124.79</v>
      </c>
      <c r="H98" s="131">
        <v>11124.79</v>
      </c>
      <c r="I98" s="131">
        <f t="shared" si="13"/>
        <v>12375.21</v>
      </c>
    </row>
    <row r="99" spans="2:9" x14ac:dyDescent="0.2">
      <c r="B99" s="159" t="s">
        <v>333</v>
      </c>
      <c r="C99" s="160"/>
      <c r="D99" s="139">
        <v>59000</v>
      </c>
      <c r="E99" s="131">
        <v>5568</v>
      </c>
      <c r="F99" s="139">
        <f t="shared" si="14"/>
        <v>64568</v>
      </c>
      <c r="G99" s="131">
        <v>11832</v>
      </c>
      <c r="H99" s="131">
        <v>11832</v>
      </c>
      <c r="I99" s="131">
        <f t="shared" si="13"/>
        <v>52736</v>
      </c>
    </row>
    <row r="100" spans="2:9" x14ac:dyDescent="0.2">
      <c r="B100" s="159" t="s">
        <v>334</v>
      </c>
      <c r="C100" s="160"/>
      <c r="D100" s="139">
        <v>1500</v>
      </c>
      <c r="E100" s="131">
        <v>0</v>
      </c>
      <c r="F100" s="139">
        <f t="shared" si="14"/>
        <v>1500</v>
      </c>
      <c r="G100" s="131">
        <v>1499.99</v>
      </c>
      <c r="H100" s="131">
        <v>1499.99</v>
      </c>
      <c r="I100" s="131">
        <f t="shared" si="13"/>
        <v>9.9999999999909051E-3</v>
      </c>
    </row>
    <row r="101" spans="2:9" x14ac:dyDescent="0.2">
      <c r="B101" s="159" t="s">
        <v>335</v>
      </c>
      <c r="C101" s="160"/>
      <c r="D101" s="139">
        <v>51500</v>
      </c>
      <c r="E101" s="131">
        <v>3350</v>
      </c>
      <c r="F101" s="139">
        <f t="shared" si="14"/>
        <v>54850</v>
      </c>
      <c r="G101" s="131">
        <v>53108.49</v>
      </c>
      <c r="H101" s="131">
        <v>53108.49</v>
      </c>
      <c r="I101" s="131">
        <f t="shared" si="13"/>
        <v>1741.510000000002</v>
      </c>
    </row>
    <row r="102" spans="2:9" x14ac:dyDescent="0.2">
      <c r="B102" s="159" t="s">
        <v>336</v>
      </c>
      <c r="C102" s="160"/>
      <c r="D102" s="139"/>
      <c r="E102" s="131"/>
      <c r="F102" s="139">
        <f t="shared" si="14"/>
        <v>0</v>
      </c>
      <c r="G102" s="131"/>
      <c r="H102" s="131"/>
      <c r="I102" s="131">
        <f t="shared" si="13"/>
        <v>0</v>
      </c>
    </row>
    <row r="103" spans="2:9" x14ac:dyDescent="0.2">
      <c r="B103" s="159" t="s">
        <v>337</v>
      </c>
      <c r="C103" s="160"/>
      <c r="D103" s="139">
        <v>62921</v>
      </c>
      <c r="E103" s="131">
        <v>95060.76</v>
      </c>
      <c r="F103" s="139">
        <f t="shared" si="14"/>
        <v>157981.76000000001</v>
      </c>
      <c r="G103" s="131">
        <v>133946.22</v>
      </c>
      <c r="H103" s="131">
        <v>133946.22</v>
      </c>
      <c r="I103" s="131">
        <f t="shared" si="13"/>
        <v>24035.540000000008</v>
      </c>
    </row>
    <row r="104" spans="2:9" x14ac:dyDescent="0.2">
      <c r="B104" s="157" t="s">
        <v>338</v>
      </c>
      <c r="C104" s="158"/>
      <c r="D104" s="139">
        <f>SUM(D105:D113)</f>
        <v>1021491</v>
      </c>
      <c r="E104" s="139">
        <f>SUM(E105:E113)</f>
        <v>1857183.6999999997</v>
      </c>
      <c r="F104" s="139">
        <f>SUM(F105:F113)</f>
        <v>2878674.6999999997</v>
      </c>
      <c r="G104" s="139">
        <f>SUM(G105:G113)</f>
        <v>1349112.6300000004</v>
      </c>
      <c r="H104" s="139">
        <f>SUM(H105:H113)</f>
        <v>1320969.6300000004</v>
      </c>
      <c r="I104" s="131">
        <f t="shared" si="13"/>
        <v>1529562.0699999994</v>
      </c>
    </row>
    <row r="105" spans="2:9" x14ac:dyDescent="0.2">
      <c r="B105" s="159" t="s">
        <v>339</v>
      </c>
      <c r="C105" s="160"/>
      <c r="D105" s="139">
        <v>29250</v>
      </c>
      <c r="E105" s="131">
        <v>298344.31</v>
      </c>
      <c r="F105" s="131">
        <f>D105+E105</f>
        <v>327594.31</v>
      </c>
      <c r="G105" s="131">
        <v>162889.54</v>
      </c>
      <c r="H105" s="131">
        <v>134746.54</v>
      </c>
      <c r="I105" s="131">
        <f t="shared" si="13"/>
        <v>164704.76999999999</v>
      </c>
    </row>
    <row r="106" spans="2:9" x14ac:dyDescent="0.2">
      <c r="B106" s="159" t="s">
        <v>340</v>
      </c>
      <c r="C106" s="160"/>
      <c r="D106" s="139">
        <v>315357</v>
      </c>
      <c r="E106" s="131">
        <v>260829.96</v>
      </c>
      <c r="F106" s="131">
        <f t="shared" ref="F106:F113" si="15">D106+E106</f>
        <v>576186.96</v>
      </c>
      <c r="G106" s="131">
        <v>255481.38</v>
      </c>
      <c r="H106" s="131">
        <v>255481.38</v>
      </c>
      <c r="I106" s="131">
        <f t="shared" si="13"/>
        <v>320705.57999999996</v>
      </c>
    </row>
    <row r="107" spans="2:9" x14ac:dyDescent="0.2">
      <c r="B107" s="159" t="s">
        <v>341</v>
      </c>
      <c r="C107" s="160"/>
      <c r="D107" s="139">
        <v>78000</v>
      </c>
      <c r="E107" s="131">
        <v>516397</v>
      </c>
      <c r="F107" s="131">
        <f t="shared" si="15"/>
        <v>594397</v>
      </c>
      <c r="G107" s="131">
        <v>234855.7</v>
      </c>
      <c r="H107" s="131">
        <v>234855.7</v>
      </c>
      <c r="I107" s="131">
        <f t="shared" si="13"/>
        <v>359541.3</v>
      </c>
    </row>
    <row r="108" spans="2:9" x14ac:dyDescent="0.2">
      <c r="B108" s="159" t="s">
        <v>342</v>
      </c>
      <c r="C108" s="160"/>
      <c r="D108" s="139">
        <v>73800</v>
      </c>
      <c r="E108" s="131">
        <v>3292.15</v>
      </c>
      <c r="F108" s="131">
        <f t="shared" si="15"/>
        <v>77092.149999999994</v>
      </c>
      <c r="G108" s="131">
        <v>45709.67</v>
      </c>
      <c r="H108" s="131">
        <v>45709.67</v>
      </c>
      <c r="I108" s="131">
        <f t="shared" si="13"/>
        <v>31382.479999999996</v>
      </c>
    </row>
    <row r="109" spans="2:9" x14ac:dyDescent="0.2">
      <c r="B109" s="159" t="s">
        <v>343</v>
      </c>
      <c r="C109" s="160"/>
      <c r="D109" s="139">
        <v>207310</v>
      </c>
      <c r="E109" s="131">
        <v>125024</v>
      </c>
      <c r="F109" s="131">
        <f t="shared" si="15"/>
        <v>332334</v>
      </c>
      <c r="G109" s="131">
        <v>137630.73000000001</v>
      </c>
      <c r="H109" s="131">
        <v>137630.73000000001</v>
      </c>
      <c r="I109" s="131">
        <f t="shared" si="13"/>
        <v>194703.27</v>
      </c>
    </row>
    <row r="110" spans="2:9" x14ac:dyDescent="0.2">
      <c r="B110" s="159" t="s">
        <v>344</v>
      </c>
      <c r="C110" s="160"/>
      <c r="D110" s="139">
        <v>181000</v>
      </c>
      <c r="E110" s="131">
        <v>52200</v>
      </c>
      <c r="F110" s="131">
        <f t="shared" si="15"/>
        <v>233200</v>
      </c>
      <c r="G110" s="131">
        <v>88495.24</v>
      </c>
      <c r="H110" s="131">
        <v>88495.24</v>
      </c>
      <c r="I110" s="131">
        <f t="shared" si="13"/>
        <v>144704.76</v>
      </c>
    </row>
    <row r="111" spans="2:9" x14ac:dyDescent="0.2">
      <c r="B111" s="159" t="s">
        <v>345</v>
      </c>
      <c r="C111" s="160"/>
      <c r="D111" s="139">
        <v>71774</v>
      </c>
      <c r="E111" s="131">
        <v>314870.40000000002</v>
      </c>
      <c r="F111" s="131">
        <f t="shared" si="15"/>
        <v>386644.4</v>
      </c>
      <c r="G111" s="131">
        <v>222407.73</v>
      </c>
      <c r="H111" s="131">
        <v>222407.73</v>
      </c>
      <c r="I111" s="131">
        <f t="shared" si="13"/>
        <v>164236.67000000001</v>
      </c>
    </row>
    <row r="112" spans="2:9" x14ac:dyDescent="0.2">
      <c r="B112" s="159" t="s">
        <v>346</v>
      </c>
      <c r="C112" s="160"/>
      <c r="D112" s="139">
        <v>50000</v>
      </c>
      <c r="E112" s="131">
        <v>95025.63</v>
      </c>
      <c r="F112" s="131">
        <f t="shared" si="15"/>
        <v>145025.63</v>
      </c>
      <c r="G112" s="131">
        <v>126162.6</v>
      </c>
      <c r="H112" s="131">
        <v>126162.6</v>
      </c>
      <c r="I112" s="131">
        <f t="shared" si="13"/>
        <v>18863.03</v>
      </c>
    </row>
    <row r="113" spans="2:9" x14ac:dyDescent="0.2">
      <c r="B113" s="159" t="s">
        <v>347</v>
      </c>
      <c r="C113" s="160"/>
      <c r="D113" s="139">
        <v>15000</v>
      </c>
      <c r="E113" s="131">
        <v>191200.25</v>
      </c>
      <c r="F113" s="131">
        <f t="shared" si="15"/>
        <v>206200.25</v>
      </c>
      <c r="G113" s="131">
        <v>75480.039999999994</v>
      </c>
      <c r="H113" s="131">
        <v>75480.039999999994</v>
      </c>
      <c r="I113" s="131">
        <f t="shared" si="13"/>
        <v>130720.21</v>
      </c>
    </row>
    <row r="114" spans="2:9" ht="25.5" customHeight="1" x14ac:dyDescent="0.2">
      <c r="B114" s="161" t="s">
        <v>348</v>
      </c>
      <c r="C114" s="162"/>
      <c r="D114" s="139">
        <f>SUM(D115:D123)</f>
        <v>0</v>
      </c>
      <c r="E114" s="139">
        <f>SUM(E115:E123)</f>
        <v>24000</v>
      </c>
      <c r="F114" s="139">
        <f>SUM(F115:F123)</f>
        <v>24000</v>
      </c>
      <c r="G114" s="139">
        <f>SUM(G115:G123)</f>
        <v>0</v>
      </c>
      <c r="H114" s="139">
        <f>SUM(H115:H123)</f>
        <v>0</v>
      </c>
      <c r="I114" s="131">
        <f t="shared" si="13"/>
        <v>24000</v>
      </c>
    </row>
    <row r="115" spans="2:9" x14ac:dyDescent="0.2">
      <c r="B115" s="159" t="s">
        <v>349</v>
      </c>
      <c r="C115" s="160"/>
      <c r="D115" s="139"/>
      <c r="E115" s="131"/>
      <c r="F115" s="131">
        <f>D115+E115</f>
        <v>0</v>
      </c>
      <c r="G115" s="131"/>
      <c r="H115" s="131"/>
      <c r="I115" s="131">
        <f t="shared" si="13"/>
        <v>0</v>
      </c>
    </row>
    <row r="116" spans="2:9" x14ac:dyDescent="0.2">
      <c r="B116" s="159" t="s">
        <v>350</v>
      </c>
      <c r="C116" s="160"/>
      <c r="D116" s="139"/>
      <c r="E116" s="131"/>
      <c r="F116" s="131">
        <f t="shared" ref="F116:F123" si="16">D116+E116</f>
        <v>0</v>
      </c>
      <c r="G116" s="131"/>
      <c r="H116" s="131"/>
      <c r="I116" s="131">
        <f t="shared" si="13"/>
        <v>0</v>
      </c>
    </row>
    <row r="117" spans="2:9" x14ac:dyDescent="0.2">
      <c r="B117" s="159" t="s">
        <v>351</v>
      </c>
      <c r="C117" s="160"/>
      <c r="D117" s="139"/>
      <c r="E117" s="131"/>
      <c r="F117" s="131">
        <f t="shared" si="16"/>
        <v>0</v>
      </c>
      <c r="G117" s="131"/>
      <c r="H117" s="131"/>
      <c r="I117" s="131">
        <f t="shared" si="13"/>
        <v>0</v>
      </c>
    </row>
    <row r="118" spans="2:9" x14ac:dyDescent="0.2">
      <c r="B118" s="159" t="s">
        <v>352</v>
      </c>
      <c r="C118" s="160"/>
      <c r="D118" s="139">
        <v>0</v>
      </c>
      <c r="E118" s="131">
        <v>24000</v>
      </c>
      <c r="F118" s="131">
        <f t="shared" si="16"/>
        <v>24000</v>
      </c>
      <c r="G118" s="131">
        <v>0</v>
      </c>
      <c r="H118" s="131">
        <v>0</v>
      </c>
      <c r="I118" s="131">
        <f t="shared" si="13"/>
        <v>24000</v>
      </c>
    </row>
    <row r="119" spans="2:9" x14ac:dyDescent="0.2">
      <c r="B119" s="159" t="s">
        <v>353</v>
      </c>
      <c r="C119" s="160"/>
      <c r="D119" s="139"/>
      <c r="E119" s="131"/>
      <c r="F119" s="131">
        <f t="shared" si="16"/>
        <v>0</v>
      </c>
      <c r="G119" s="131"/>
      <c r="H119" s="131"/>
      <c r="I119" s="131">
        <f t="shared" si="13"/>
        <v>0</v>
      </c>
    </row>
    <row r="120" spans="2:9" x14ac:dyDescent="0.2">
      <c r="B120" s="159" t="s">
        <v>354</v>
      </c>
      <c r="C120" s="160"/>
      <c r="D120" s="139"/>
      <c r="E120" s="131"/>
      <c r="F120" s="131">
        <f t="shared" si="16"/>
        <v>0</v>
      </c>
      <c r="G120" s="131"/>
      <c r="H120" s="131"/>
      <c r="I120" s="131">
        <f t="shared" si="13"/>
        <v>0</v>
      </c>
    </row>
    <row r="121" spans="2:9" x14ac:dyDescent="0.2">
      <c r="B121" s="159" t="s">
        <v>355</v>
      </c>
      <c r="C121" s="160"/>
      <c r="D121" s="139"/>
      <c r="E121" s="131"/>
      <c r="F121" s="131">
        <f t="shared" si="16"/>
        <v>0</v>
      </c>
      <c r="G121" s="131"/>
      <c r="H121" s="131"/>
      <c r="I121" s="131">
        <f t="shared" si="13"/>
        <v>0</v>
      </c>
    </row>
    <row r="122" spans="2:9" x14ac:dyDescent="0.2">
      <c r="B122" s="159" t="s">
        <v>356</v>
      </c>
      <c r="C122" s="160"/>
      <c r="D122" s="139"/>
      <c r="E122" s="131"/>
      <c r="F122" s="131">
        <f t="shared" si="16"/>
        <v>0</v>
      </c>
      <c r="G122" s="131"/>
      <c r="H122" s="131"/>
      <c r="I122" s="131">
        <f t="shared" si="13"/>
        <v>0</v>
      </c>
    </row>
    <row r="123" spans="2:9" x14ac:dyDescent="0.2">
      <c r="B123" s="159" t="s">
        <v>357</v>
      </c>
      <c r="C123" s="160"/>
      <c r="D123" s="139"/>
      <c r="E123" s="131"/>
      <c r="F123" s="131">
        <f t="shared" si="16"/>
        <v>0</v>
      </c>
      <c r="G123" s="131"/>
      <c r="H123" s="131"/>
      <c r="I123" s="131">
        <f t="shared" si="13"/>
        <v>0</v>
      </c>
    </row>
    <row r="124" spans="2:9" x14ac:dyDescent="0.2">
      <c r="B124" s="157" t="s">
        <v>358</v>
      </c>
      <c r="C124" s="158"/>
      <c r="D124" s="139">
        <f>SUM(D125:D133)</f>
        <v>0</v>
      </c>
      <c r="E124" s="139">
        <f>SUM(E125:E133)</f>
        <v>433000</v>
      </c>
      <c r="F124" s="139">
        <f>SUM(F125:F133)</f>
        <v>433000</v>
      </c>
      <c r="G124" s="139">
        <f>SUM(G125:G133)</f>
        <v>0</v>
      </c>
      <c r="H124" s="139">
        <f>SUM(H125:H133)</f>
        <v>0</v>
      </c>
      <c r="I124" s="131">
        <f t="shared" si="13"/>
        <v>433000</v>
      </c>
    </row>
    <row r="125" spans="2:9" x14ac:dyDescent="0.2">
      <c r="B125" s="159" t="s">
        <v>359</v>
      </c>
      <c r="C125" s="160"/>
      <c r="D125" s="139">
        <v>0</v>
      </c>
      <c r="E125" s="131">
        <v>375000</v>
      </c>
      <c r="F125" s="131">
        <f>D125+E125</f>
        <v>375000</v>
      </c>
      <c r="G125" s="131">
        <v>0</v>
      </c>
      <c r="H125" s="131">
        <v>0</v>
      </c>
      <c r="I125" s="131">
        <f t="shared" si="13"/>
        <v>375000</v>
      </c>
    </row>
    <row r="126" spans="2:9" x14ac:dyDescent="0.2">
      <c r="B126" s="159" t="s">
        <v>360</v>
      </c>
      <c r="C126" s="160"/>
      <c r="D126" s="139">
        <v>0</v>
      </c>
      <c r="E126" s="131">
        <v>0</v>
      </c>
      <c r="F126" s="131">
        <f t="shared" ref="F126:F133" si="17">D126+E126</f>
        <v>0</v>
      </c>
      <c r="G126" s="131">
        <v>0</v>
      </c>
      <c r="H126" s="131">
        <v>0</v>
      </c>
      <c r="I126" s="131">
        <f t="shared" si="13"/>
        <v>0</v>
      </c>
    </row>
    <row r="127" spans="2:9" x14ac:dyDescent="0.2">
      <c r="B127" s="159" t="s">
        <v>361</v>
      </c>
      <c r="C127" s="160"/>
      <c r="D127" s="139">
        <v>0</v>
      </c>
      <c r="E127" s="131">
        <v>50000</v>
      </c>
      <c r="F127" s="131">
        <f t="shared" si="17"/>
        <v>50000</v>
      </c>
      <c r="G127" s="131">
        <v>0</v>
      </c>
      <c r="H127" s="131">
        <v>0</v>
      </c>
      <c r="I127" s="131">
        <f t="shared" si="13"/>
        <v>50000</v>
      </c>
    </row>
    <row r="128" spans="2:9" x14ac:dyDescent="0.2">
      <c r="B128" s="159" t="s">
        <v>362</v>
      </c>
      <c r="C128" s="160"/>
      <c r="D128" s="139"/>
      <c r="E128" s="131"/>
      <c r="F128" s="131">
        <f t="shared" si="17"/>
        <v>0</v>
      </c>
      <c r="G128" s="131"/>
      <c r="H128" s="131"/>
      <c r="I128" s="131">
        <f t="shared" si="13"/>
        <v>0</v>
      </c>
    </row>
    <row r="129" spans="2:9" x14ac:dyDescent="0.2">
      <c r="B129" s="159" t="s">
        <v>363</v>
      </c>
      <c r="C129" s="160"/>
      <c r="D129" s="139"/>
      <c r="E129" s="131"/>
      <c r="F129" s="131">
        <f t="shared" si="17"/>
        <v>0</v>
      </c>
      <c r="G129" s="131"/>
      <c r="H129" s="131"/>
      <c r="I129" s="131">
        <f t="shared" si="13"/>
        <v>0</v>
      </c>
    </row>
    <row r="130" spans="2:9" x14ac:dyDescent="0.2">
      <c r="B130" s="159" t="s">
        <v>364</v>
      </c>
      <c r="C130" s="160"/>
      <c r="D130" s="139">
        <v>0</v>
      </c>
      <c r="E130" s="131">
        <v>8000</v>
      </c>
      <c r="F130" s="131">
        <f t="shared" si="17"/>
        <v>8000</v>
      </c>
      <c r="G130" s="131">
        <v>0</v>
      </c>
      <c r="H130" s="131">
        <v>0</v>
      </c>
      <c r="I130" s="131">
        <f t="shared" si="13"/>
        <v>8000</v>
      </c>
    </row>
    <row r="131" spans="2:9" x14ac:dyDescent="0.2">
      <c r="B131" s="159" t="s">
        <v>365</v>
      </c>
      <c r="C131" s="160"/>
      <c r="D131" s="139"/>
      <c r="E131" s="131"/>
      <c r="F131" s="131">
        <f t="shared" si="17"/>
        <v>0</v>
      </c>
      <c r="G131" s="131"/>
      <c r="H131" s="131"/>
      <c r="I131" s="131">
        <f t="shared" si="13"/>
        <v>0</v>
      </c>
    </row>
    <row r="132" spans="2:9" x14ac:dyDescent="0.2">
      <c r="B132" s="159" t="s">
        <v>366</v>
      </c>
      <c r="C132" s="160"/>
      <c r="D132" s="139"/>
      <c r="E132" s="131"/>
      <c r="F132" s="131">
        <f t="shared" si="17"/>
        <v>0</v>
      </c>
      <c r="G132" s="131"/>
      <c r="H132" s="131"/>
      <c r="I132" s="131">
        <f t="shared" si="13"/>
        <v>0</v>
      </c>
    </row>
    <row r="133" spans="2:9" x14ac:dyDescent="0.2">
      <c r="B133" s="159" t="s">
        <v>367</v>
      </c>
      <c r="C133" s="160"/>
      <c r="D133" s="139"/>
      <c r="E133" s="131"/>
      <c r="F133" s="131">
        <f t="shared" si="17"/>
        <v>0</v>
      </c>
      <c r="G133" s="131"/>
      <c r="H133" s="131"/>
      <c r="I133" s="131">
        <f t="shared" si="13"/>
        <v>0</v>
      </c>
    </row>
    <row r="134" spans="2:9" x14ac:dyDescent="0.2">
      <c r="B134" s="157" t="s">
        <v>368</v>
      </c>
      <c r="C134" s="158"/>
      <c r="D134" s="139">
        <f>SUM(D135:D137)</f>
        <v>0</v>
      </c>
      <c r="E134" s="139">
        <f>SUM(E135:E137)</f>
        <v>0</v>
      </c>
      <c r="F134" s="139">
        <f>SUM(F135:F137)</f>
        <v>0</v>
      </c>
      <c r="G134" s="139">
        <f>SUM(G135:G137)</f>
        <v>0</v>
      </c>
      <c r="H134" s="139">
        <f>SUM(H135:H137)</f>
        <v>0</v>
      </c>
      <c r="I134" s="131">
        <f t="shared" si="13"/>
        <v>0</v>
      </c>
    </row>
    <row r="135" spans="2:9" x14ac:dyDescent="0.2">
      <c r="B135" s="159" t="s">
        <v>369</v>
      </c>
      <c r="C135" s="160"/>
      <c r="D135" s="139"/>
      <c r="E135" s="131"/>
      <c r="F135" s="131">
        <f>D135+E135</f>
        <v>0</v>
      </c>
      <c r="G135" s="131"/>
      <c r="H135" s="131"/>
      <c r="I135" s="131">
        <f t="shared" si="13"/>
        <v>0</v>
      </c>
    </row>
    <row r="136" spans="2:9" x14ac:dyDescent="0.2">
      <c r="B136" s="159" t="s">
        <v>370</v>
      </c>
      <c r="C136" s="160"/>
      <c r="D136" s="139"/>
      <c r="E136" s="131"/>
      <c r="F136" s="131">
        <f>D136+E136</f>
        <v>0</v>
      </c>
      <c r="G136" s="131"/>
      <c r="H136" s="131"/>
      <c r="I136" s="131">
        <f t="shared" si="13"/>
        <v>0</v>
      </c>
    </row>
    <row r="137" spans="2:9" x14ac:dyDescent="0.2">
      <c r="B137" s="159" t="s">
        <v>371</v>
      </c>
      <c r="C137" s="160"/>
      <c r="D137" s="139"/>
      <c r="E137" s="131"/>
      <c r="F137" s="131">
        <f>D137+E137</f>
        <v>0</v>
      </c>
      <c r="G137" s="131"/>
      <c r="H137" s="131"/>
      <c r="I137" s="131">
        <f t="shared" si="13"/>
        <v>0</v>
      </c>
    </row>
    <row r="138" spans="2:9" x14ac:dyDescent="0.2">
      <c r="B138" s="157" t="s">
        <v>372</v>
      </c>
      <c r="C138" s="158"/>
      <c r="D138" s="139">
        <f>SUM(D139:D146)</f>
        <v>0</v>
      </c>
      <c r="E138" s="139">
        <f>SUM(E139:E146)</f>
        <v>0</v>
      </c>
      <c r="F138" s="139">
        <f>F139+F140+F141+F142+F143+F145+F146</f>
        <v>0</v>
      </c>
      <c r="G138" s="139">
        <f>SUM(G139:G146)</f>
        <v>0</v>
      </c>
      <c r="H138" s="139">
        <f>SUM(H139:H146)</f>
        <v>0</v>
      </c>
      <c r="I138" s="131">
        <f t="shared" si="13"/>
        <v>0</v>
      </c>
    </row>
    <row r="139" spans="2:9" x14ac:dyDescent="0.2">
      <c r="B139" s="159" t="s">
        <v>373</v>
      </c>
      <c r="C139" s="160"/>
      <c r="D139" s="139"/>
      <c r="E139" s="131"/>
      <c r="F139" s="131">
        <f>D139+E139</f>
        <v>0</v>
      </c>
      <c r="G139" s="131"/>
      <c r="H139" s="131"/>
      <c r="I139" s="131">
        <f t="shared" si="13"/>
        <v>0</v>
      </c>
    </row>
    <row r="140" spans="2:9" x14ac:dyDescent="0.2">
      <c r="B140" s="159" t="s">
        <v>374</v>
      </c>
      <c r="C140" s="160"/>
      <c r="D140" s="139"/>
      <c r="E140" s="131"/>
      <c r="F140" s="131">
        <f t="shared" ref="F140:F146" si="18">D140+E140</f>
        <v>0</v>
      </c>
      <c r="G140" s="131"/>
      <c r="H140" s="131"/>
      <c r="I140" s="131">
        <f t="shared" si="13"/>
        <v>0</v>
      </c>
    </row>
    <row r="141" spans="2:9" x14ac:dyDescent="0.2">
      <c r="B141" s="159" t="s">
        <v>375</v>
      </c>
      <c r="C141" s="160"/>
      <c r="D141" s="139"/>
      <c r="E141" s="131"/>
      <c r="F141" s="131">
        <f t="shared" si="18"/>
        <v>0</v>
      </c>
      <c r="G141" s="131"/>
      <c r="H141" s="131"/>
      <c r="I141" s="131">
        <f t="shared" si="13"/>
        <v>0</v>
      </c>
    </row>
    <row r="142" spans="2:9" x14ac:dyDescent="0.2">
      <c r="B142" s="159" t="s">
        <v>376</v>
      </c>
      <c r="C142" s="160"/>
      <c r="D142" s="139"/>
      <c r="E142" s="131"/>
      <c r="F142" s="131">
        <f t="shared" si="18"/>
        <v>0</v>
      </c>
      <c r="G142" s="131"/>
      <c r="H142" s="131"/>
      <c r="I142" s="131">
        <f t="shared" si="13"/>
        <v>0</v>
      </c>
    </row>
    <row r="143" spans="2:9" x14ac:dyDescent="0.2">
      <c r="B143" s="159" t="s">
        <v>377</v>
      </c>
      <c r="C143" s="160"/>
      <c r="D143" s="139"/>
      <c r="E143" s="131"/>
      <c r="F143" s="131">
        <f t="shared" si="18"/>
        <v>0</v>
      </c>
      <c r="G143" s="131"/>
      <c r="H143" s="131"/>
      <c r="I143" s="131">
        <f t="shared" si="13"/>
        <v>0</v>
      </c>
    </row>
    <row r="144" spans="2:9" x14ac:dyDescent="0.2">
      <c r="B144" s="159" t="s">
        <v>378</v>
      </c>
      <c r="C144" s="160"/>
      <c r="D144" s="139"/>
      <c r="E144" s="131"/>
      <c r="F144" s="131">
        <f t="shared" si="18"/>
        <v>0</v>
      </c>
      <c r="G144" s="131"/>
      <c r="H144" s="131"/>
      <c r="I144" s="131">
        <f t="shared" si="13"/>
        <v>0</v>
      </c>
    </row>
    <row r="145" spans="2:9" x14ac:dyDescent="0.2">
      <c r="B145" s="159" t="s">
        <v>379</v>
      </c>
      <c r="C145" s="160"/>
      <c r="D145" s="139"/>
      <c r="E145" s="131"/>
      <c r="F145" s="131">
        <f t="shared" si="18"/>
        <v>0</v>
      </c>
      <c r="G145" s="131"/>
      <c r="H145" s="131"/>
      <c r="I145" s="131">
        <f t="shared" si="13"/>
        <v>0</v>
      </c>
    </row>
    <row r="146" spans="2:9" x14ac:dyDescent="0.2">
      <c r="B146" s="159" t="s">
        <v>380</v>
      </c>
      <c r="C146" s="160"/>
      <c r="D146" s="139"/>
      <c r="E146" s="131"/>
      <c r="F146" s="131">
        <f t="shared" si="18"/>
        <v>0</v>
      </c>
      <c r="G146" s="131"/>
      <c r="H146" s="131"/>
      <c r="I146" s="131">
        <f t="shared" si="13"/>
        <v>0</v>
      </c>
    </row>
    <row r="147" spans="2:9" x14ac:dyDescent="0.2">
      <c r="B147" s="157" t="s">
        <v>381</v>
      </c>
      <c r="C147" s="158"/>
      <c r="D147" s="139">
        <f>SUM(D148:D150)</f>
        <v>0</v>
      </c>
      <c r="E147" s="139">
        <f>SUM(E148:E150)</f>
        <v>0</v>
      </c>
      <c r="F147" s="139">
        <f>SUM(F148:F150)</f>
        <v>0</v>
      </c>
      <c r="G147" s="139">
        <f>SUM(G148:G150)</f>
        <v>0</v>
      </c>
      <c r="H147" s="139">
        <f>SUM(H148:H150)</f>
        <v>0</v>
      </c>
      <c r="I147" s="131">
        <f t="shared" si="13"/>
        <v>0</v>
      </c>
    </row>
    <row r="148" spans="2:9" x14ac:dyDescent="0.2">
      <c r="B148" s="159" t="s">
        <v>382</v>
      </c>
      <c r="C148" s="160"/>
      <c r="D148" s="139"/>
      <c r="E148" s="131"/>
      <c r="F148" s="131">
        <f>D148+E148</f>
        <v>0</v>
      </c>
      <c r="G148" s="131"/>
      <c r="H148" s="131"/>
      <c r="I148" s="131">
        <f t="shared" si="13"/>
        <v>0</v>
      </c>
    </row>
    <row r="149" spans="2:9" x14ac:dyDescent="0.2">
      <c r="B149" s="159" t="s">
        <v>383</v>
      </c>
      <c r="C149" s="160"/>
      <c r="D149" s="139"/>
      <c r="E149" s="131"/>
      <c r="F149" s="131">
        <f>D149+E149</f>
        <v>0</v>
      </c>
      <c r="G149" s="131"/>
      <c r="H149" s="131"/>
      <c r="I149" s="131">
        <f t="shared" si="13"/>
        <v>0</v>
      </c>
    </row>
    <row r="150" spans="2:9" x14ac:dyDescent="0.2">
      <c r="B150" s="159" t="s">
        <v>384</v>
      </c>
      <c r="C150" s="160"/>
      <c r="D150" s="139"/>
      <c r="E150" s="131"/>
      <c r="F150" s="131">
        <f>D150+E150</f>
        <v>0</v>
      </c>
      <c r="G150" s="131"/>
      <c r="H150" s="131"/>
      <c r="I150" s="131">
        <f t="shared" ref="I150:I158" si="19">F150-G150</f>
        <v>0</v>
      </c>
    </row>
    <row r="151" spans="2:9" x14ac:dyDescent="0.2">
      <c r="B151" s="157" t="s">
        <v>385</v>
      </c>
      <c r="C151" s="158"/>
      <c r="D151" s="139">
        <f>SUM(D152:D158)</f>
        <v>0</v>
      </c>
      <c r="E151" s="139">
        <f>SUM(E152:E158)</f>
        <v>0</v>
      </c>
      <c r="F151" s="139">
        <f>SUM(F152:F158)</f>
        <v>0</v>
      </c>
      <c r="G151" s="139">
        <f>SUM(G152:G158)</f>
        <v>0</v>
      </c>
      <c r="H151" s="139">
        <f>SUM(H152:H158)</f>
        <v>0</v>
      </c>
      <c r="I151" s="131">
        <f t="shared" si="19"/>
        <v>0</v>
      </c>
    </row>
    <row r="152" spans="2:9" x14ac:dyDescent="0.2">
      <c r="B152" s="159" t="s">
        <v>386</v>
      </c>
      <c r="C152" s="160"/>
      <c r="D152" s="139"/>
      <c r="E152" s="131"/>
      <c r="F152" s="131">
        <f>D152+E152</f>
        <v>0</v>
      </c>
      <c r="G152" s="131"/>
      <c r="H152" s="131"/>
      <c r="I152" s="131">
        <f t="shared" si="19"/>
        <v>0</v>
      </c>
    </row>
    <row r="153" spans="2:9" x14ac:dyDescent="0.2">
      <c r="B153" s="159" t="s">
        <v>387</v>
      </c>
      <c r="C153" s="160"/>
      <c r="D153" s="139"/>
      <c r="E153" s="131"/>
      <c r="F153" s="131">
        <f t="shared" ref="F153:F158" si="20">D153+E153</f>
        <v>0</v>
      </c>
      <c r="G153" s="131"/>
      <c r="H153" s="131"/>
      <c r="I153" s="131">
        <f t="shared" si="19"/>
        <v>0</v>
      </c>
    </row>
    <row r="154" spans="2:9" x14ac:dyDescent="0.2">
      <c r="B154" s="159" t="s">
        <v>388</v>
      </c>
      <c r="C154" s="160"/>
      <c r="D154" s="139"/>
      <c r="E154" s="131"/>
      <c r="F154" s="131">
        <f t="shared" si="20"/>
        <v>0</v>
      </c>
      <c r="G154" s="131"/>
      <c r="H154" s="131"/>
      <c r="I154" s="131">
        <f t="shared" si="19"/>
        <v>0</v>
      </c>
    </row>
    <row r="155" spans="2:9" x14ac:dyDescent="0.2">
      <c r="B155" s="159" t="s">
        <v>389</v>
      </c>
      <c r="C155" s="160"/>
      <c r="D155" s="139"/>
      <c r="E155" s="131"/>
      <c r="F155" s="131">
        <f t="shared" si="20"/>
        <v>0</v>
      </c>
      <c r="G155" s="131"/>
      <c r="H155" s="131"/>
      <c r="I155" s="131">
        <f t="shared" si="19"/>
        <v>0</v>
      </c>
    </row>
    <row r="156" spans="2:9" x14ac:dyDescent="0.2">
      <c r="B156" s="159" t="s">
        <v>390</v>
      </c>
      <c r="C156" s="160"/>
      <c r="D156" s="139"/>
      <c r="E156" s="131"/>
      <c r="F156" s="131">
        <f t="shared" si="20"/>
        <v>0</v>
      </c>
      <c r="G156" s="131"/>
      <c r="H156" s="131"/>
      <c r="I156" s="131">
        <f t="shared" si="19"/>
        <v>0</v>
      </c>
    </row>
    <row r="157" spans="2:9" x14ac:dyDescent="0.2">
      <c r="B157" s="159" t="s">
        <v>391</v>
      </c>
      <c r="C157" s="160"/>
      <c r="D157" s="139"/>
      <c r="E157" s="131"/>
      <c r="F157" s="131">
        <f t="shared" si="20"/>
        <v>0</v>
      </c>
      <c r="G157" s="131"/>
      <c r="H157" s="131"/>
      <c r="I157" s="131">
        <f t="shared" si="19"/>
        <v>0</v>
      </c>
    </row>
    <row r="158" spans="2:9" x14ac:dyDescent="0.2">
      <c r="B158" s="159" t="s">
        <v>392</v>
      </c>
      <c r="C158" s="160"/>
      <c r="D158" s="139"/>
      <c r="E158" s="131"/>
      <c r="F158" s="131">
        <f t="shared" si="20"/>
        <v>0</v>
      </c>
      <c r="G158" s="131"/>
      <c r="H158" s="131"/>
      <c r="I158" s="131">
        <f t="shared" si="19"/>
        <v>0</v>
      </c>
    </row>
    <row r="159" spans="2:9" x14ac:dyDescent="0.2">
      <c r="B159" s="157"/>
      <c r="C159" s="158"/>
      <c r="D159" s="139"/>
      <c r="E159" s="131"/>
      <c r="F159" s="131"/>
      <c r="G159" s="131"/>
      <c r="H159" s="131"/>
      <c r="I159" s="131"/>
    </row>
    <row r="160" spans="2:9" x14ac:dyDescent="0.2">
      <c r="B160" s="169" t="s">
        <v>394</v>
      </c>
      <c r="C160" s="170"/>
      <c r="D160" s="156">
        <f t="shared" ref="D160:I160" si="21">D10+D85</f>
        <v>88981959</v>
      </c>
      <c r="E160" s="156">
        <f t="shared" si="21"/>
        <v>3711199.5500000003</v>
      </c>
      <c r="F160" s="156">
        <f t="shared" si="21"/>
        <v>92693158.550000012</v>
      </c>
      <c r="G160" s="156">
        <f t="shared" si="21"/>
        <v>57642931.829999991</v>
      </c>
      <c r="H160" s="156">
        <f t="shared" si="21"/>
        <v>56469830.739999995</v>
      </c>
      <c r="I160" s="156">
        <f t="shared" si="21"/>
        <v>35050226.719999999</v>
      </c>
    </row>
    <row r="161" spans="2:9" ht="13.5" thickBot="1" x14ac:dyDescent="0.25">
      <c r="B161" s="171"/>
      <c r="C161" s="172"/>
      <c r="D161" s="173"/>
      <c r="E161" s="148"/>
      <c r="F161" s="148"/>
      <c r="G161" s="148"/>
      <c r="H161" s="148"/>
      <c r="I161" s="148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22"/>
  <sheetViews>
    <sheetView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174" t="s">
        <v>0</v>
      </c>
      <c r="C2" s="175"/>
      <c r="D2" s="175"/>
      <c r="E2" s="175"/>
      <c r="F2" s="175"/>
      <c r="G2" s="175"/>
      <c r="H2" s="176"/>
    </row>
    <row r="3" spans="2:8" x14ac:dyDescent="0.2">
      <c r="B3" s="6" t="s">
        <v>313</v>
      </c>
      <c r="C3" s="7"/>
      <c r="D3" s="7"/>
      <c r="E3" s="7"/>
      <c r="F3" s="7"/>
      <c r="G3" s="7"/>
      <c r="H3" s="8"/>
    </row>
    <row r="4" spans="2:8" x14ac:dyDescent="0.2">
      <c r="B4" s="6" t="s">
        <v>395</v>
      </c>
      <c r="C4" s="7"/>
      <c r="D4" s="7"/>
      <c r="E4" s="7"/>
      <c r="F4" s="7"/>
      <c r="G4" s="7"/>
      <c r="H4" s="8"/>
    </row>
    <row r="5" spans="2:8" x14ac:dyDescent="0.2">
      <c r="B5" s="6" t="s">
        <v>125</v>
      </c>
      <c r="C5" s="7"/>
      <c r="D5" s="7"/>
      <c r="E5" s="7"/>
      <c r="F5" s="7"/>
      <c r="G5" s="7"/>
      <c r="H5" s="8"/>
    </row>
    <row r="6" spans="2:8" ht="13.5" thickBot="1" x14ac:dyDescent="0.25">
      <c r="B6" s="9" t="s">
        <v>3</v>
      </c>
      <c r="C6" s="10"/>
      <c r="D6" s="10"/>
      <c r="E6" s="10"/>
      <c r="F6" s="10"/>
      <c r="G6" s="10"/>
      <c r="H6" s="11"/>
    </row>
    <row r="7" spans="2:8" ht="13.5" thickBot="1" x14ac:dyDescent="0.25">
      <c r="B7" s="80" t="s">
        <v>4</v>
      </c>
      <c r="C7" s="177" t="s">
        <v>315</v>
      </c>
      <c r="D7" s="178"/>
      <c r="E7" s="178"/>
      <c r="F7" s="178"/>
      <c r="G7" s="179"/>
      <c r="H7" s="80" t="s">
        <v>316</v>
      </c>
    </row>
    <row r="8" spans="2:8" ht="26.25" thickBot="1" x14ac:dyDescent="0.25">
      <c r="B8" s="83"/>
      <c r="C8" s="82" t="s">
        <v>206</v>
      </c>
      <c r="D8" s="82" t="s">
        <v>248</v>
      </c>
      <c r="E8" s="82" t="s">
        <v>249</v>
      </c>
      <c r="F8" s="82" t="s">
        <v>204</v>
      </c>
      <c r="G8" s="82" t="s">
        <v>223</v>
      </c>
      <c r="H8" s="83"/>
    </row>
    <row r="9" spans="2:8" x14ac:dyDescent="0.2">
      <c r="B9" s="180" t="s">
        <v>396</v>
      </c>
      <c r="C9" s="181">
        <f t="shared" ref="C9:H9" si="0">SUM(C10:C29)</f>
        <v>52469874</v>
      </c>
      <c r="D9" s="181">
        <f t="shared" si="0"/>
        <v>2606983.0599999996</v>
      </c>
      <c r="E9" s="181">
        <f t="shared" si="0"/>
        <v>55076857.060000002</v>
      </c>
      <c r="F9" s="181">
        <f t="shared" si="0"/>
        <v>35321656.709999993</v>
      </c>
      <c r="G9" s="181">
        <f t="shared" si="0"/>
        <v>34794270.659999996</v>
      </c>
      <c r="H9" s="181">
        <f t="shared" si="0"/>
        <v>19755200.350000001</v>
      </c>
    </row>
    <row r="10" spans="2:8" ht="12.75" customHeight="1" x14ac:dyDescent="0.2">
      <c r="B10" s="182" t="s">
        <v>397</v>
      </c>
      <c r="C10" s="183">
        <v>52469874</v>
      </c>
      <c r="D10" s="183">
        <v>-30380165.359999999</v>
      </c>
      <c r="E10" s="183">
        <f t="shared" ref="E10:E29" si="1">C10+D10</f>
        <v>22089708.640000001</v>
      </c>
      <c r="F10" s="183">
        <v>3358879.83</v>
      </c>
      <c r="G10" s="183">
        <v>3300858.67</v>
      </c>
      <c r="H10" s="131">
        <f t="shared" ref="H10:H29" si="2">E10-F10</f>
        <v>18730828.810000002</v>
      </c>
    </row>
    <row r="11" spans="2:8" x14ac:dyDescent="0.2">
      <c r="B11" s="182" t="s">
        <v>398</v>
      </c>
      <c r="C11" s="18">
        <v>0</v>
      </c>
      <c r="D11" s="18">
        <v>1736506.56</v>
      </c>
      <c r="E11" s="18">
        <f t="shared" si="1"/>
        <v>1736506.56</v>
      </c>
      <c r="F11" s="18">
        <v>1736506.56</v>
      </c>
      <c r="G11" s="18">
        <v>1714310</v>
      </c>
      <c r="H11" s="131">
        <f t="shared" si="2"/>
        <v>0</v>
      </c>
    </row>
    <row r="12" spans="2:8" x14ac:dyDescent="0.2">
      <c r="B12" s="182" t="s">
        <v>399</v>
      </c>
      <c r="C12" s="18">
        <v>0</v>
      </c>
      <c r="D12" s="18">
        <v>366898.71</v>
      </c>
      <c r="E12" s="18">
        <f t="shared" si="1"/>
        <v>366898.71</v>
      </c>
      <c r="F12" s="18">
        <v>366898.71</v>
      </c>
      <c r="G12" s="18">
        <v>362292.27</v>
      </c>
      <c r="H12" s="131">
        <f t="shared" si="2"/>
        <v>0</v>
      </c>
    </row>
    <row r="13" spans="2:8" x14ac:dyDescent="0.2">
      <c r="B13" s="182" t="s">
        <v>400</v>
      </c>
      <c r="C13" s="18">
        <v>0</v>
      </c>
      <c r="D13" s="18">
        <v>1666013.86</v>
      </c>
      <c r="E13" s="18">
        <f t="shared" si="1"/>
        <v>1666013.86</v>
      </c>
      <c r="F13" s="18">
        <v>1666013.86</v>
      </c>
      <c r="G13" s="18">
        <v>1651255.29</v>
      </c>
      <c r="H13" s="131">
        <f t="shared" si="2"/>
        <v>0</v>
      </c>
    </row>
    <row r="14" spans="2:8" x14ac:dyDescent="0.2">
      <c r="B14" s="182" t="s">
        <v>401</v>
      </c>
      <c r="C14" s="18">
        <v>0</v>
      </c>
      <c r="D14" s="18">
        <v>10141674.5</v>
      </c>
      <c r="E14" s="18">
        <f t="shared" si="1"/>
        <v>10141674.5</v>
      </c>
      <c r="F14" s="18">
        <v>9392716.9199999999</v>
      </c>
      <c r="G14" s="18">
        <v>9250305.6699999999</v>
      </c>
      <c r="H14" s="131">
        <f t="shared" si="2"/>
        <v>748957.58000000007</v>
      </c>
    </row>
    <row r="15" spans="2:8" x14ac:dyDescent="0.2">
      <c r="B15" s="182" t="s">
        <v>402</v>
      </c>
      <c r="C15" s="18">
        <v>0</v>
      </c>
      <c r="D15" s="18">
        <v>324428.21000000002</v>
      </c>
      <c r="E15" s="18">
        <f t="shared" si="1"/>
        <v>324428.21000000002</v>
      </c>
      <c r="F15" s="18">
        <v>324428.21000000002</v>
      </c>
      <c r="G15" s="18">
        <v>317685.90000000002</v>
      </c>
      <c r="H15" s="131">
        <f t="shared" si="2"/>
        <v>0</v>
      </c>
    </row>
    <row r="16" spans="2:8" x14ac:dyDescent="0.2">
      <c r="B16" s="182" t="s">
        <v>403</v>
      </c>
      <c r="C16" s="18">
        <v>0</v>
      </c>
      <c r="D16" s="18">
        <v>1551308.92</v>
      </c>
      <c r="E16" s="18">
        <f t="shared" si="1"/>
        <v>1551308.92</v>
      </c>
      <c r="F16" s="18">
        <v>1549508.92</v>
      </c>
      <c r="G16" s="18">
        <v>1524802.97</v>
      </c>
      <c r="H16" s="131">
        <f t="shared" si="2"/>
        <v>1800</v>
      </c>
    </row>
    <row r="17" spans="2:8" x14ac:dyDescent="0.2">
      <c r="B17" s="182" t="s">
        <v>404</v>
      </c>
      <c r="C17" s="18">
        <v>0</v>
      </c>
      <c r="D17" s="18">
        <v>2321117.6</v>
      </c>
      <c r="E17" s="18">
        <f t="shared" si="1"/>
        <v>2321117.6</v>
      </c>
      <c r="F17" s="18">
        <v>2321117.6</v>
      </c>
      <c r="G17" s="18">
        <v>2286148.66</v>
      </c>
      <c r="H17" s="131">
        <f t="shared" si="2"/>
        <v>0</v>
      </c>
    </row>
    <row r="18" spans="2:8" x14ac:dyDescent="0.2">
      <c r="B18" s="184" t="s">
        <v>405</v>
      </c>
      <c r="C18" s="18">
        <v>0</v>
      </c>
      <c r="D18" s="18">
        <v>2359314.36</v>
      </c>
      <c r="E18" s="18">
        <f t="shared" si="1"/>
        <v>2359314.36</v>
      </c>
      <c r="F18" s="18">
        <v>2359314.36</v>
      </c>
      <c r="G18" s="18">
        <v>2323171.2400000002</v>
      </c>
      <c r="H18" s="18">
        <f t="shared" si="2"/>
        <v>0</v>
      </c>
    </row>
    <row r="19" spans="2:8" ht="25.5" x14ac:dyDescent="0.2">
      <c r="B19" s="184" t="s">
        <v>406</v>
      </c>
      <c r="C19" s="18">
        <v>0</v>
      </c>
      <c r="D19" s="18">
        <v>2164448.7200000002</v>
      </c>
      <c r="E19" s="18">
        <f t="shared" si="1"/>
        <v>2164448.7200000002</v>
      </c>
      <c r="F19" s="18">
        <v>1938448.72</v>
      </c>
      <c r="G19" s="18">
        <v>1908006.2</v>
      </c>
      <c r="H19" s="18">
        <f t="shared" si="2"/>
        <v>226000.00000000023</v>
      </c>
    </row>
    <row r="20" spans="2:8" x14ac:dyDescent="0.2">
      <c r="B20" s="184" t="s">
        <v>407</v>
      </c>
      <c r="C20" s="18">
        <v>0</v>
      </c>
      <c r="D20" s="18">
        <v>3110581.02</v>
      </c>
      <c r="E20" s="18">
        <f t="shared" si="1"/>
        <v>3110581.02</v>
      </c>
      <c r="F20" s="18">
        <v>3110581.02</v>
      </c>
      <c r="G20" s="18">
        <v>3061479.05</v>
      </c>
      <c r="H20" s="18">
        <f t="shared" si="2"/>
        <v>0</v>
      </c>
    </row>
    <row r="21" spans="2:8" x14ac:dyDescent="0.2">
      <c r="B21" s="184" t="s">
        <v>408</v>
      </c>
      <c r="C21" s="18">
        <v>0</v>
      </c>
      <c r="D21" s="18">
        <v>732246.57</v>
      </c>
      <c r="E21" s="18">
        <f t="shared" si="1"/>
        <v>732246.57</v>
      </c>
      <c r="F21" s="18">
        <v>732246.57</v>
      </c>
      <c r="G21" s="18">
        <v>720368.65</v>
      </c>
      <c r="H21" s="18">
        <f t="shared" si="2"/>
        <v>0</v>
      </c>
    </row>
    <row r="22" spans="2:8" x14ac:dyDescent="0.2">
      <c r="B22" s="184" t="s">
        <v>409</v>
      </c>
      <c r="C22" s="18">
        <v>0</v>
      </c>
      <c r="D22" s="18">
        <v>1765588.02</v>
      </c>
      <c r="E22" s="18">
        <f t="shared" si="1"/>
        <v>1765588.02</v>
      </c>
      <c r="F22" s="18">
        <v>1754746.67</v>
      </c>
      <c r="G22" s="18">
        <v>1728601.01</v>
      </c>
      <c r="H22" s="18">
        <f t="shared" si="2"/>
        <v>10841.350000000093</v>
      </c>
    </row>
    <row r="23" spans="2:8" x14ac:dyDescent="0.2">
      <c r="B23" s="184" t="s">
        <v>410</v>
      </c>
      <c r="C23" s="18">
        <v>0</v>
      </c>
      <c r="D23" s="18">
        <v>0</v>
      </c>
      <c r="E23" s="18">
        <f t="shared" si="1"/>
        <v>0</v>
      </c>
      <c r="F23" s="18">
        <v>0</v>
      </c>
      <c r="G23" s="18">
        <v>0</v>
      </c>
      <c r="H23" s="18">
        <f t="shared" si="2"/>
        <v>0</v>
      </c>
    </row>
    <row r="24" spans="2:8" x14ac:dyDescent="0.2">
      <c r="B24" s="184" t="s">
        <v>411</v>
      </c>
      <c r="C24" s="18">
        <v>0</v>
      </c>
      <c r="D24" s="18">
        <v>42200.98</v>
      </c>
      <c r="E24" s="18">
        <f t="shared" si="1"/>
        <v>42200.98</v>
      </c>
      <c r="F24" s="18">
        <v>42200.98</v>
      </c>
      <c r="G24" s="18">
        <v>42200.98</v>
      </c>
      <c r="H24" s="18">
        <f t="shared" si="2"/>
        <v>0</v>
      </c>
    </row>
    <row r="25" spans="2:8" x14ac:dyDescent="0.2">
      <c r="B25" s="184" t="s">
        <v>412</v>
      </c>
      <c r="C25" s="18">
        <v>0</v>
      </c>
      <c r="D25" s="18">
        <v>565.41</v>
      </c>
      <c r="E25" s="18">
        <f t="shared" si="1"/>
        <v>565.41</v>
      </c>
      <c r="F25" s="18">
        <v>565.41</v>
      </c>
      <c r="G25" s="18">
        <v>565.41</v>
      </c>
      <c r="H25" s="18">
        <f t="shared" si="2"/>
        <v>0</v>
      </c>
    </row>
    <row r="26" spans="2:8" x14ac:dyDescent="0.2">
      <c r="B26" s="184" t="s">
        <v>413</v>
      </c>
      <c r="C26" s="18">
        <v>0</v>
      </c>
      <c r="D26" s="18">
        <v>650887.74</v>
      </c>
      <c r="E26" s="18">
        <f t="shared" si="1"/>
        <v>650887.74</v>
      </c>
      <c r="F26" s="18">
        <v>650887.74</v>
      </c>
      <c r="G26" s="18">
        <v>640467.15</v>
      </c>
      <c r="H26" s="18">
        <f t="shared" si="2"/>
        <v>0</v>
      </c>
    </row>
    <row r="27" spans="2:8" x14ac:dyDescent="0.2">
      <c r="B27" s="184" t="s">
        <v>414</v>
      </c>
      <c r="C27" s="18">
        <v>0</v>
      </c>
      <c r="D27" s="18">
        <v>2388318.13</v>
      </c>
      <c r="E27" s="18">
        <f t="shared" si="1"/>
        <v>2388318.13</v>
      </c>
      <c r="F27" s="18">
        <v>2388318.13</v>
      </c>
      <c r="G27" s="18">
        <v>2347338.34</v>
      </c>
      <c r="H27" s="18">
        <f t="shared" si="2"/>
        <v>0</v>
      </c>
    </row>
    <row r="28" spans="2:8" x14ac:dyDescent="0.2">
      <c r="B28" s="184" t="s">
        <v>415</v>
      </c>
      <c r="C28" s="18">
        <v>0</v>
      </c>
      <c r="D28" s="18">
        <v>1620199.03</v>
      </c>
      <c r="E28" s="18">
        <f t="shared" si="1"/>
        <v>1620199.03</v>
      </c>
      <c r="F28" s="18">
        <v>1583427.03</v>
      </c>
      <c r="G28" s="18">
        <v>1569563.73</v>
      </c>
      <c r="H28" s="18">
        <f t="shared" si="2"/>
        <v>36772</v>
      </c>
    </row>
    <row r="29" spans="2:8" x14ac:dyDescent="0.2">
      <c r="B29" s="184" t="s">
        <v>416</v>
      </c>
      <c r="C29" s="18">
        <v>0</v>
      </c>
      <c r="D29" s="18">
        <v>44850.080000000002</v>
      </c>
      <c r="E29" s="18">
        <f t="shared" si="1"/>
        <v>44850.080000000002</v>
      </c>
      <c r="F29" s="18">
        <v>44849.47</v>
      </c>
      <c r="G29" s="18">
        <v>44849.47</v>
      </c>
      <c r="H29" s="18">
        <f t="shared" si="2"/>
        <v>0.61000000000058208</v>
      </c>
    </row>
    <row r="30" spans="2:8" s="187" customFormat="1" x14ac:dyDescent="0.2">
      <c r="B30" s="185" t="s">
        <v>417</v>
      </c>
      <c r="C30" s="186">
        <f t="shared" ref="C30:H30" si="3">SUM(C31:C50)</f>
        <v>36512085</v>
      </c>
      <c r="D30" s="186">
        <f t="shared" si="3"/>
        <v>1104216.4900000019</v>
      </c>
      <c r="E30" s="186">
        <f t="shared" si="3"/>
        <v>37616301.489999987</v>
      </c>
      <c r="F30" s="186">
        <f t="shared" si="3"/>
        <v>22321275.119999997</v>
      </c>
      <c r="G30" s="186">
        <f t="shared" si="3"/>
        <v>21675560.080000002</v>
      </c>
      <c r="H30" s="186">
        <f t="shared" si="3"/>
        <v>15295026.369999999</v>
      </c>
    </row>
    <row r="31" spans="2:8" x14ac:dyDescent="0.2">
      <c r="B31" s="182" t="s">
        <v>397</v>
      </c>
      <c r="C31" s="183">
        <v>36512085</v>
      </c>
      <c r="D31" s="183">
        <v>-19610228.48</v>
      </c>
      <c r="E31" s="183">
        <f t="shared" ref="E31:E50" si="4">C31+D31</f>
        <v>16901856.52</v>
      </c>
      <c r="F31" s="183">
        <v>2590328.29</v>
      </c>
      <c r="G31" s="183">
        <v>2512567.7400000002</v>
      </c>
      <c r="H31" s="131">
        <f t="shared" ref="H31:H50" si="5">E31-F31</f>
        <v>14311528.23</v>
      </c>
    </row>
    <row r="32" spans="2:8" x14ac:dyDescent="0.2">
      <c r="B32" s="182" t="s">
        <v>398</v>
      </c>
      <c r="C32" s="183">
        <v>0</v>
      </c>
      <c r="D32" s="183">
        <v>1221761</v>
      </c>
      <c r="E32" s="183">
        <f t="shared" si="4"/>
        <v>1221761</v>
      </c>
      <c r="F32" s="183">
        <v>1221761</v>
      </c>
      <c r="G32" s="183">
        <v>1190145.3899999999</v>
      </c>
      <c r="H32" s="131">
        <f t="shared" si="5"/>
        <v>0</v>
      </c>
    </row>
    <row r="33" spans="2:8" x14ac:dyDescent="0.2">
      <c r="B33" s="182" t="s">
        <v>399</v>
      </c>
      <c r="C33" s="183">
        <v>0</v>
      </c>
      <c r="D33" s="183">
        <v>278423.98</v>
      </c>
      <c r="E33" s="183">
        <f t="shared" si="4"/>
        <v>278423.98</v>
      </c>
      <c r="F33" s="183">
        <v>278423.98</v>
      </c>
      <c r="G33" s="183">
        <v>268425.46999999997</v>
      </c>
      <c r="H33" s="131">
        <f t="shared" si="5"/>
        <v>0</v>
      </c>
    </row>
    <row r="34" spans="2:8" x14ac:dyDescent="0.2">
      <c r="B34" s="182" t="s">
        <v>400</v>
      </c>
      <c r="C34" s="183">
        <v>0</v>
      </c>
      <c r="D34" s="183">
        <v>779473.5</v>
      </c>
      <c r="E34" s="183">
        <f t="shared" si="4"/>
        <v>779473.5</v>
      </c>
      <c r="F34" s="183">
        <v>779473.5</v>
      </c>
      <c r="G34" s="183">
        <v>757312.55</v>
      </c>
      <c r="H34" s="131">
        <f t="shared" si="5"/>
        <v>0</v>
      </c>
    </row>
    <row r="35" spans="2:8" x14ac:dyDescent="0.2">
      <c r="B35" s="182" t="s">
        <v>401</v>
      </c>
      <c r="C35" s="18">
        <v>0</v>
      </c>
      <c r="D35" s="18">
        <v>3276210.62</v>
      </c>
      <c r="E35" s="18">
        <f t="shared" si="4"/>
        <v>3276210.62</v>
      </c>
      <c r="F35" s="18">
        <v>2753292.69</v>
      </c>
      <c r="G35" s="18">
        <v>2656603.92</v>
      </c>
      <c r="H35" s="131">
        <f t="shared" si="5"/>
        <v>522917.93000000017</v>
      </c>
    </row>
    <row r="36" spans="2:8" x14ac:dyDescent="0.2">
      <c r="B36" s="182" t="s">
        <v>402</v>
      </c>
      <c r="C36" s="18">
        <v>0</v>
      </c>
      <c r="D36" s="18">
        <v>274453.7</v>
      </c>
      <c r="E36" s="18">
        <f t="shared" si="4"/>
        <v>274453.7</v>
      </c>
      <c r="F36" s="18">
        <v>274453.7</v>
      </c>
      <c r="G36" s="18">
        <v>264431.49</v>
      </c>
      <c r="H36" s="131">
        <f t="shared" si="5"/>
        <v>0</v>
      </c>
    </row>
    <row r="37" spans="2:8" x14ac:dyDescent="0.2">
      <c r="B37" s="182" t="s">
        <v>403</v>
      </c>
      <c r="C37" s="18">
        <v>0</v>
      </c>
      <c r="D37" s="18">
        <v>1164588.58</v>
      </c>
      <c r="E37" s="18">
        <f t="shared" si="4"/>
        <v>1164588.58</v>
      </c>
      <c r="F37" s="18">
        <v>1104588.58</v>
      </c>
      <c r="G37" s="18">
        <v>1069517.56</v>
      </c>
      <c r="H37" s="131">
        <f t="shared" si="5"/>
        <v>60000</v>
      </c>
    </row>
    <row r="38" spans="2:8" x14ac:dyDescent="0.2">
      <c r="B38" s="182" t="s">
        <v>404</v>
      </c>
      <c r="C38" s="18">
        <v>0</v>
      </c>
      <c r="D38" s="18">
        <v>1710920.64</v>
      </c>
      <c r="E38" s="18">
        <f t="shared" si="4"/>
        <v>1710920.64</v>
      </c>
      <c r="F38" s="18">
        <v>1650920.64</v>
      </c>
      <c r="G38" s="18">
        <v>1600992.16</v>
      </c>
      <c r="H38" s="131">
        <f t="shared" si="5"/>
        <v>60000</v>
      </c>
    </row>
    <row r="39" spans="2:8" x14ac:dyDescent="0.2">
      <c r="B39" s="184" t="s">
        <v>405</v>
      </c>
      <c r="C39" s="18">
        <v>0</v>
      </c>
      <c r="D39" s="18">
        <v>1880336.63</v>
      </c>
      <c r="E39" s="18">
        <f t="shared" si="4"/>
        <v>1880336.63</v>
      </c>
      <c r="F39" s="18">
        <v>1780336.63</v>
      </c>
      <c r="G39" s="18">
        <v>1728680.57</v>
      </c>
      <c r="H39" s="131">
        <f t="shared" si="5"/>
        <v>100000</v>
      </c>
    </row>
    <row r="40" spans="2:8" ht="25.5" x14ac:dyDescent="0.2">
      <c r="B40" s="184" t="s">
        <v>406</v>
      </c>
      <c r="C40" s="18">
        <v>0</v>
      </c>
      <c r="D40" s="18">
        <v>1556315.64</v>
      </c>
      <c r="E40" s="18">
        <f t="shared" si="4"/>
        <v>1556315.64</v>
      </c>
      <c r="F40" s="18">
        <v>1466315.64</v>
      </c>
      <c r="G40" s="18">
        <v>1422380.51</v>
      </c>
      <c r="H40" s="131">
        <f t="shared" si="5"/>
        <v>90000</v>
      </c>
    </row>
    <row r="41" spans="2:8" x14ac:dyDescent="0.2">
      <c r="B41" s="184" t="s">
        <v>407</v>
      </c>
      <c r="C41" s="18">
        <v>0</v>
      </c>
      <c r="D41" s="18">
        <v>2466947.12</v>
      </c>
      <c r="E41" s="18">
        <f t="shared" si="4"/>
        <v>2466947.12</v>
      </c>
      <c r="F41" s="18">
        <v>2366947.12</v>
      </c>
      <c r="G41" s="18">
        <v>2296843.4500000002</v>
      </c>
      <c r="H41" s="131">
        <f t="shared" si="5"/>
        <v>100000</v>
      </c>
    </row>
    <row r="42" spans="2:8" x14ac:dyDescent="0.2">
      <c r="B42" s="184" t="s">
        <v>408</v>
      </c>
      <c r="C42" s="18">
        <v>0</v>
      </c>
      <c r="D42" s="18">
        <v>554053.99</v>
      </c>
      <c r="E42" s="18">
        <f t="shared" si="4"/>
        <v>554053.99</v>
      </c>
      <c r="F42" s="18">
        <v>554053.99</v>
      </c>
      <c r="G42" s="18">
        <v>537313.25</v>
      </c>
      <c r="H42" s="131">
        <f t="shared" si="5"/>
        <v>0</v>
      </c>
    </row>
    <row r="43" spans="2:8" x14ac:dyDescent="0.2">
      <c r="B43" s="184" t="s">
        <v>409</v>
      </c>
      <c r="C43" s="18">
        <v>0</v>
      </c>
      <c r="D43" s="18">
        <v>1339852.1299999999</v>
      </c>
      <c r="E43" s="18">
        <f t="shared" si="4"/>
        <v>1339852.1299999999</v>
      </c>
      <c r="F43" s="18">
        <v>1309851.68</v>
      </c>
      <c r="G43" s="18">
        <v>1272466.44</v>
      </c>
      <c r="H43" s="131">
        <f t="shared" si="5"/>
        <v>30000.449999999953</v>
      </c>
    </row>
    <row r="44" spans="2:8" x14ac:dyDescent="0.2">
      <c r="B44" s="184" t="s">
        <v>410</v>
      </c>
      <c r="C44" s="18">
        <v>0</v>
      </c>
      <c r="D44" s="18">
        <v>672</v>
      </c>
      <c r="E44" s="18">
        <f t="shared" si="4"/>
        <v>672</v>
      </c>
      <c r="F44" s="18">
        <v>672</v>
      </c>
      <c r="G44" s="18">
        <v>672</v>
      </c>
      <c r="H44" s="131">
        <f t="shared" si="5"/>
        <v>0</v>
      </c>
    </row>
    <row r="45" spans="2:8" x14ac:dyDescent="0.2">
      <c r="B45" s="184" t="s">
        <v>411</v>
      </c>
      <c r="C45" s="18">
        <v>0</v>
      </c>
      <c r="D45" s="18">
        <v>197308.86</v>
      </c>
      <c r="E45" s="18">
        <f t="shared" si="4"/>
        <v>197308.86</v>
      </c>
      <c r="F45" s="18">
        <v>197308.66</v>
      </c>
      <c r="G45" s="18">
        <v>197308.66</v>
      </c>
      <c r="H45" s="131">
        <f t="shared" si="5"/>
        <v>0.1999999999825377</v>
      </c>
    </row>
    <row r="46" spans="2:8" x14ac:dyDescent="0.2">
      <c r="B46" s="184" t="s">
        <v>412</v>
      </c>
      <c r="C46" s="18">
        <v>0</v>
      </c>
      <c r="D46" s="18">
        <v>0</v>
      </c>
      <c r="E46" s="18">
        <f t="shared" si="4"/>
        <v>0</v>
      </c>
      <c r="F46" s="18">
        <v>0</v>
      </c>
      <c r="G46" s="18">
        <v>0</v>
      </c>
      <c r="H46" s="131">
        <f t="shared" si="5"/>
        <v>0</v>
      </c>
    </row>
    <row r="47" spans="2:8" x14ac:dyDescent="0.2">
      <c r="B47" s="184" t="s">
        <v>413</v>
      </c>
      <c r="C47" s="18">
        <v>0</v>
      </c>
      <c r="D47" s="18">
        <v>561565.72</v>
      </c>
      <c r="E47" s="18">
        <f t="shared" si="4"/>
        <v>561565.72</v>
      </c>
      <c r="F47" s="18">
        <v>561565.72</v>
      </c>
      <c r="G47" s="18">
        <v>545283.89</v>
      </c>
      <c r="H47" s="131">
        <f t="shared" si="5"/>
        <v>0</v>
      </c>
    </row>
    <row r="48" spans="2:8" x14ac:dyDescent="0.2">
      <c r="B48" s="184" t="s">
        <v>414</v>
      </c>
      <c r="C48" s="18">
        <v>0</v>
      </c>
      <c r="D48" s="18">
        <v>2177055.16</v>
      </c>
      <c r="E48" s="18">
        <f t="shared" si="4"/>
        <v>2177055.16</v>
      </c>
      <c r="F48" s="18">
        <v>2177055.16</v>
      </c>
      <c r="G48" s="18">
        <v>2120615.37</v>
      </c>
      <c r="H48" s="131">
        <f t="shared" si="5"/>
        <v>0</v>
      </c>
    </row>
    <row r="49" spans="2:8" x14ac:dyDescent="0.2">
      <c r="B49" s="184" t="s">
        <v>415</v>
      </c>
      <c r="C49" s="18">
        <v>0</v>
      </c>
      <c r="D49" s="18">
        <v>1180767.22</v>
      </c>
      <c r="E49" s="18">
        <f t="shared" si="4"/>
        <v>1180767.22</v>
      </c>
      <c r="F49" s="18">
        <v>1160187.6599999999</v>
      </c>
      <c r="G49" s="18">
        <v>1140261.18</v>
      </c>
      <c r="H49" s="131">
        <f t="shared" si="5"/>
        <v>20579.560000000056</v>
      </c>
    </row>
    <row r="50" spans="2:8" x14ac:dyDescent="0.2">
      <c r="B50" s="184" t="s">
        <v>416</v>
      </c>
      <c r="C50" s="18">
        <v>0</v>
      </c>
      <c r="D50" s="18">
        <v>93738.48</v>
      </c>
      <c r="E50" s="18">
        <f t="shared" si="4"/>
        <v>93738.48</v>
      </c>
      <c r="F50" s="18">
        <v>93738.48</v>
      </c>
      <c r="G50" s="18">
        <v>93738.48</v>
      </c>
      <c r="H50" s="131">
        <f t="shared" si="5"/>
        <v>0</v>
      </c>
    </row>
    <row r="51" spans="2:8" s="187" customFormat="1" x14ac:dyDescent="0.2">
      <c r="B51" s="184"/>
      <c r="C51" s="18"/>
      <c r="D51" s="18"/>
      <c r="E51" s="18"/>
      <c r="F51" s="18"/>
      <c r="G51" s="18"/>
      <c r="H51" s="131"/>
    </row>
    <row r="52" spans="2:8" x14ac:dyDescent="0.2">
      <c r="B52" s="180" t="s">
        <v>394</v>
      </c>
      <c r="C52" s="16">
        <f t="shared" ref="C52:H52" si="6">C9+C30</f>
        <v>88981959</v>
      </c>
      <c r="D52" s="16">
        <f t="shared" si="6"/>
        <v>3711199.5500000017</v>
      </c>
      <c r="E52" s="16">
        <f t="shared" si="6"/>
        <v>92693158.549999982</v>
      </c>
      <c r="F52" s="16">
        <f t="shared" si="6"/>
        <v>57642931.829999991</v>
      </c>
      <c r="G52" s="16">
        <f t="shared" si="6"/>
        <v>56469830.739999995</v>
      </c>
      <c r="H52" s="16">
        <f t="shared" si="6"/>
        <v>35050226.719999999</v>
      </c>
    </row>
    <row r="53" spans="2:8" ht="13.5" thickBot="1" x14ac:dyDescent="0.25">
      <c r="B53" s="188"/>
      <c r="C53" s="28"/>
      <c r="D53" s="28"/>
      <c r="E53" s="28"/>
      <c r="F53" s="28"/>
      <c r="G53" s="28"/>
      <c r="H53" s="28"/>
    </row>
    <row r="522" spans="2:8" x14ac:dyDescent="0.2">
      <c r="B522" s="189"/>
      <c r="C522" s="189"/>
      <c r="D522" s="189"/>
      <c r="E522" s="189"/>
      <c r="F522" s="189"/>
      <c r="G522" s="189"/>
      <c r="H522" s="189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3" t="s">
        <v>0</v>
      </c>
      <c r="B2" s="4"/>
      <c r="C2" s="4"/>
      <c r="D2" s="4"/>
      <c r="E2" s="4"/>
      <c r="F2" s="4"/>
      <c r="G2" s="150"/>
    </row>
    <row r="3" spans="1:7" x14ac:dyDescent="0.2">
      <c r="A3" s="71" t="s">
        <v>313</v>
      </c>
      <c r="B3" s="72"/>
      <c r="C3" s="72"/>
      <c r="D3" s="72"/>
      <c r="E3" s="72"/>
      <c r="F3" s="72"/>
      <c r="G3" s="151"/>
    </row>
    <row r="4" spans="1:7" x14ac:dyDescent="0.2">
      <c r="A4" s="71" t="s">
        <v>418</v>
      </c>
      <c r="B4" s="72"/>
      <c r="C4" s="72"/>
      <c r="D4" s="72"/>
      <c r="E4" s="72"/>
      <c r="F4" s="72"/>
      <c r="G4" s="151"/>
    </row>
    <row r="5" spans="1:7" x14ac:dyDescent="0.2">
      <c r="A5" s="71" t="s">
        <v>125</v>
      </c>
      <c r="B5" s="72"/>
      <c r="C5" s="72"/>
      <c r="D5" s="72"/>
      <c r="E5" s="72"/>
      <c r="F5" s="72"/>
      <c r="G5" s="151"/>
    </row>
    <row r="6" spans="1:7" ht="13.5" thickBot="1" x14ac:dyDescent="0.25">
      <c r="A6" s="74" t="s">
        <v>3</v>
      </c>
      <c r="B6" s="75"/>
      <c r="C6" s="75"/>
      <c r="D6" s="75"/>
      <c r="E6" s="75"/>
      <c r="F6" s="75"/>
      <c r="G6" s="152"/>
    </row>
    <row r="7" spans="1:7" ht="15.75" customHeight="1" x14ac:dyDescent="0.2">
      <c r="A7" s="3" t="s">
        <v>4</v>
      </c>
      <c r="B7" s="174" t="s">
        <v>315</v>
      </c>
      <c r="C7" s="175"/>
      <c r="D7" s="175"/>
      <c r="E7" s="175"/>
      <c r="F7" s="176"/>
      <c r="G7" s="80" t="s">
        <v>316</v>
      </c>
    </row>
    <row r="8" spans="1:7" ht="15.75" customHeight="1" thickBot="1" x14ac:dyDescent="0.25">
      <c r="A8" s="71"/>
      <c r="B8" s="9"/>
      <c r="C8" s="10"/>
      <c r="D8" s="10"/>
      <c r="E8" s="10"/>
      <c r="F8" s="11"/>
      <c r="G8" s="190"/>
    </row>
    <row r="9" spans="1:7" ht="26.25" thickBot="1" x14ac:dyDescent="0.25">
      <c r="A9" s="74"/>
      <c r="B9" s="191" t="s">
        <v>206</v>
      </c>
      <c r="C9" s="82" t="s">
        <v>317</v>
      </c>
      <c r="D9" s="82" t="s">
        <v>318</v>
      </c>
      <c r="E9" s="82" t="s">
        <v>204</v>
      </c>
      <c r="F9" s="82" t="s">
        <v>223</v>
      </c>
      <c r="G9" s="83"/>
    </row>
    <row r="10" spans="1:7" x14ac:dyDescent="0.2">
      <c r="A10" s="192"/>
      <c r="B10" s="193"/>
      <c r="C10" s="193"/>
      <c r="D10" s="193"/>
      <c r="E10" s="193"/>
      <c r="F10" s="193"/>
      <c r="G10" s="193"/>
    </row>
    <row r="11" spans="1:7" x14ac:dyDescent="0.2">
      <c r="A11" s="194" t="s">
        <v>419</v>
      </c>
      <c r="B11" s="110">
        <f t="shared" ref="B11:G11" si="0">B12+B22+B31+B42</f>
        <v>52469874</v>
      </c>
      <c r="C11" s="110">
        <f t="shared" si="0"/>
        <v>2606983.06</v>
      </c>
      <c r="D11" s="110">
        <f t="shared" si="0"/>
        <v>55076857.060000002</v>
      </c>
      <c r="E11" s="110">
        <f t="shared" si="0"/>
        <v>35321656.710000001</v>
      </c>
      <c r="F11" s="110">
        <f t="shared" si="0"/>
        <v>34794270.659999996</v>
      </c>
      <c r="G11" s="110">
        <f t="shared" si="0"/>
        <v>19755200.350000001</v>
      </c>
    </row>
    <row r="12" spans="1:7" x14ac:dyDescent="0.2">
      <c r="A12" s="194" t="s">
        <v>420</v>
      </c>
      <c r="B12" s="110">
        <f>SUM(B13:B20)</f>
        <v>0</v>
      </c>
      <c r="C12" s="110">
        <f>SUM(C13:C20)</f>
        <v>0</v>
      </c>
      <c r="D12" s="110">
        <f>SUM(D13:D20)</f>
        <v>0</v>
      </c>
      <c r="E12" s="110">
        <f>SUM(E13:E20)</f>
        <v>0</v>
      </c>
      <c r="F12" s="110">
        <f>SUM(F13:F20)</f>
        <v>0</v>
      </c>
      <c r="G12" s="110">
        <f>D12-E12</f>
        <v>0</v>
      </c>
    </row>
    <row r="13" spans="1:7" x14ac:dyDescent="0.2">
      <c r="A13" s="195" t="s">
        <v>421</v>
      </c>
      <c r="B13" s="108"/>
      <c r="C13" s="108"/>
      <c r="D13" s="108">
        <f>B13+C13</f>
        <v>0</v>
      </c>
      <c r="E13" s="108"/>
      <c r="F13" s="108"/>
      <c r="G13" s="108">
        <f t="shared" ref="G13:G20" si="1">D13-E13</f>
        <v>0</v>
      </c>
    </row>
    <row r="14" spans="1:7" x14ac:dyDescent="0.2">
      <c r="A14" s="195" t="s">
        <v>422</v>
      </c>
      <c r="B14" s="108"/>
      <c r="C14" s="108"/>
      <c r="D14" s="108">
        <f t="shared" ref="D14:D20" si="2">B14+C14</f>
        <v>0</v>
      </c>
      <c r="E14" s="108"/>
      <c r="F14" s="108"/>
      <c r="G14" s="108">
        <f t="shared" si="1"/>
        <v>0</v>
      </c>
    </row>
    <row r="15" spans="1:7" x14ac:dyDescent="0.2">
      <c r="A15" s="195" t="s">
        <v>423</v>
      </c>
      <c r="B15" s="108"/>
      <c r="C15" s="108"/>
      <c r="D15" s="108">
        <f t="shared" si="2"/>
        <v>0</v>
      </c>
      <c r="E15" s="108"/>
      <c r="F15" s="108"/>
      <c r="G15" s="108">
        <f t="shared" si="1"/>
        <v>0</v>
      </c>
    </row>
    <row r="16" spans="1:7" x14ac:dyDescent="0.2">
      <c r="A16" s="195" t="s">
        <v>424</v>
      </c>
      <c r="B16" s="108"/>
      <c r="C16" s="108"/>
      <c r="D16" s="108">
        <f t="shared" si="2"/>
        <v>0</v>
      </c>
      <c r="E16" s="108"/>
      <c r="F16" s="108"/>
      <c r="G16" s="108">
        <f t="shared" si="1"/>
        <v>0</v>
      </c>
    </row>
    <row r="17" spans="1:7" x14ac:dyDescent="0.2">
      <c r="A17" s="195" t="s">
        <v>425</v>
      </c>
      <c r="B17" s="108"/>
      <c r="C17" s="108"/>
      <c r="D17" s="108">
        <f t="shared" si="2"/>
        <v>0</v>
      </c>
      <c r="E17" s="108"/>
      <c r="F17" s="108"/>
      <c r="G17" s="108">
        <f t="shared" si="1"/>
        <v>0</v>
      </c>
    </row>
    <row r="18" spans="1:7" x14ac:dyDescent="0.2">
      <c r="A18" s="195" t="s">
        <v>426</v>
      </c>
      <c r="B18" s="108"/>
      <c r="C18" s="108"/>
      <c r="D18" s="108">
        <f t="shared" si="2"/>
        <v>0</v>
      </c>
      <c r="E18" s="108"/>
      <c r="F18" s="108"/>
      <c r="G18" s="108">
        <f t="shared" si="1"/>
        <v>0</v>
      </c>
    </row>
    <row r="19" spans="1:7" x14ac:dyDescent="0.2">
      <c r="A19" s="195" t="s">
        <v>427</v>
      </c>
      <c r="B19" s="108"/>
      <c r="C19" s="108"/>
      <c r="D19" s="108">
        <f t="shared" si="2"/>
        <v>0</v>
      </c>
      <c r="E19" s="108"/>
      <c r="F19" s="108"/>
      <c r="G19" s="108">
        <f t="shared" si="1"/>
        <v>0</v>
      </c>
    </row>
    <row r="20" spans="1:7" x14ac:dyDescent="0.2">
      <c r="A20" s="195" t="s">
        <v>428</v>
      </c>
      <c r="B20" s="108"/>
      <c r="C20" s="108"/>
      <c r="D20" s="108">
        <f t="shared" si="2"/>
        <v>0</v>
      </c>
      <c r="E20" s="108"/>
      <c r="F20" s="108"/>
      <c r="G20" s="108">
        <f t="shared" si="1"/>
        <v>0</v>
      </c>
    </row>
    <row r="21" spans="1:7" x14ac:dyDescent="0.2">
      <c r="A21" s="196"/>
      <c r="B21" s="108"/>
      <c r="C21" s="108"/>
      <c r="D21" s="108"/>
      <c r="E21" s="108"/>
      <c r="F21" s="108"/>
      <c r="G21" s="108"/>
    </row>
    <row r="22" spans="1:7" x14ac:dyDescent="0.2">
      <c r="A22" s="194" t="s">
        <v>429</v>
      </c>
      <c r="B22" s="110">
        <f>SUM(B23:B29)</f>
        <v>52469874</v>
      </c>
      <c r="C22" s="110">
        <f>SUM(C23:C29)</f>
        <v>2606983.06</v>
      </c>
      <c r="D22" s="110">
        <f>SUM(D23:D29)</f>
        <v>55076857.060000002</v>
      </c>
      <c r="E22" s="110">
        <f>SUM(E23:E29)</f>
        <v>35321656.710000001</v>
      </c>
      <c r="F22" s="110">
        <f>SUM(F23:F29)</f>
        <v>34794270.659999996</v>
      </c>
      <c r="G22" s="110">
        <f t="shared" ref="G22:G29" si="3">D22-E22</f>
        <v>19755200.350000001</v>
      </c>
    </row>
    <row r="23" spans="1:7" x14ac:dyDescent="0.2">
      <c r="A23" s="195" t="s">
        <v>430</v>
      </c>
      <c r="B23" s="108"/>
      <c r="C23" s="108"/>
      <c r="D23" s="108">
        <f>B23+C23</f>
        <v>0</v>
      </c>
      <c r="E23" s="108"/>
      <c r="F23" s="108"/>
      <c r="G23" s="108">
        <f t="shared" si="3"/>
        <v>0</v>
      </c>
    </row>
    <row r="24" spans="1:7" x14ac:dyDescent="0.2">
      <c r="A24" s="195" t="s">
        <v>431</v>
      </c>
      <c r="B24" s="108"/>
      <c r="C24" s="108"/>
      <c r="D24" s="108">
        <f t="shared" ref="D24:D29" si="4">B24+C24</f>
        <v>0</v>
      </c>
      <c r="E24" s="108"/>
      <c r="F24" s="108"/>
      <c r="G24" s="108">
        <f t="shared" si="3"/>
        <v>0</v>
      </c>
    </row>
    <row r="25" spans="1:7" x14ac:dyDescent="0.2">
      <c r="A25" s="195" t="s">
        <v>432</v>
      </c>
      <c r="B25" s="108"/>
      <c r="C25" s="108"/>
      <c r="D25" s="108">
        <f t="shared" si="4"/>
        <v>0</v>
      </c>
      <c r="E25" s="108"/>
      <c r="F25" s="108"/>
      <c r="G25" s="108">
        <f t="shared" si="3"/>
        <v>0</v>
      </c>
    </row>
    <row r="26" spans="1:7" x14ac:dyDescent="0.2">
      <c r="A26" s="195" t="s">
        <v>433</v>
      </c>
      <c r="B26" s="108"/>
      <c r="C26" s="108"/>
      <c r="D26" s="108">
        <f t="shared" si="4"/>
        <v>0</v>
      </c>
      <c r="E26" s="108"/>
      <c r="F26" s="108"/>
      <c r="G26" s="108">
        <f t="shared" si="3"/>
        <v>0</v>
      </c>
    </row>
    <row r="27" spans="1:7" x14ac:dyDescent="0.2">
      <c r="A27" s="195" t="s">
        <v>434</v>
      </c>
      <c r="B27" s="108">
        <v>52469874</v>
      </c>
      <c r="C27" s="108">
        <v>2606983.06</v>
      </c>
      <c r="D27" s="108">
        <f t="shared" si="4"/>
        <v>55076857.060000002</v>
      </c>
      <c r="E27" s="108">
        <v>35321656.710000001</v>
      </c>
      <c r="F27" s="108">
        <v>34794270.659999996</v>
      </c>
      <c r="G27" s="108">
        <f t="shared" si="3"/>
        <v>19755200.350000001</v>
      </c>
    </row>
    <row r="28" spans="1:7" x14ac:dyDescent="0.2">
      <c r="A28" s="195" t="s">
        <v>435</v>
      </c>
      <c r="B28" s="108"/>
      <c r="C28" s="108"/>
      <c r="D28" s="108">
        <f t="shared" si="4"/>
        <v>0</v>
      </c>
      <c r="E28" s="108"/>
      <c r="F28" s="108"/>
      <c r="G28" s="108">
        <f t="shared" si="3"/>
        <v>0</v>
      </c>
    </row>
    <row r="29" spans="1:7" x14ac:dyDescent="0.2">
      <c r="A29" s="195" t="s">
        <v>436</v>
      </c>
      <c r="B29" s="108"/>
      <c r="C29" s="108"/>
      <c r="D29" s="108">
        <f t="shared" si="4"/>
        <v>0</v>
      </c>
      <c r="E29" s="108"/>
      <c r="F29" s="108"/>
      <c r="G29" s="108">
        <f t="shared" si="3"/>
        <v>0</v>
      </c>
    </row>
    <row r="30" spans="1:7" x14ac:dyDescent="0.2">
      <c r="A30" s="196"/>
      <c r="B30" s="108"/>
      <c r="C30" s="108"/>
      <c r="D30" s="108"/>
      <c r="E30" s="108"/>
      <c r="F30" s="108"/>
      <c r="G30" s="108"/>
    </row>
    <row r="31" spans="1:7" x14ac:dyDescent="0.2">
      <c r="A31" s="194" t="s">
        <v>437</v>
      </c>
      <c r="B31" s="110">
        <f>SUM(B32:B40)</f>
        <v>0</v>
      </c>
      <c r="C31" s="110">
        <f>SUM(C32:C40)</f>
        <v>0</v>
      </c>
      <c r="D31" s="110">
        <f>SUM(D32:D40)</f>
        <v>0</v>
      </c>
      <c r="E31" s="110">
        <f>SUM(E32:E40)</f>
        <v>0</v>
      </c>
      <c r="F31" s="110">
        <f>SUM(F32:F40)</f>
        <v>0</v>
      </c>
      <c r="G31" s="110">
        <f t="shared" ref="G31:G40" si="5">D31-E31</f>
        <v>0</v>
      </c>
    </row>
    <row r="32" spans="1:7" x14ac:dyDescent="0.2">
      <c r="A32" s="195" t="s">
        <v>438</v>
      </c>
      <c r="B32" s="108"/>
      <c r="C32" s="108"/>
      <c r="D32" s="108">
        <f>B32+C32</f>
        <v>0</v>
      </c>
      <c r="E32" s="108"/>
      <c r="F32" s="108"/>
      <c r="G32" s="108">
        <f t="shared" si="5"/>
        <v>0</v>
      </c>
    </row>
    <row r="33" spans="1:7" x14ac:dyDescent="0.2">
      <c r="A33" s="195" t="s">
        <v>439</v>
      </c>
      <c r="B33" s="108"/>
      <c r="C33" s="108"/>
      <c r="D33" s="108">
        <f t="shared" ref="D33:D40" si="6">B33+C33</f>
        <v>0</v>
      </c>
      <c r="E33" s="108"/>
      <c r="F33" s="108"/>
      <c r="G33" s="108">
        <f t="shared" si="5"/>
        <v>0</v>
      </c>
    </row>
    <row r="34" spans="1:7" x14ac:dyDescent="0.2">
      <c r="A34" s="195" t="s">
        <v>440</v>
      </c>
      <c r="B34" s="108"/>
      <c r="C34" s="108"/>
      <c r="D34" s="108">
        <f t="shared" si="6"/>
        <v>0</v>
      </c>
      <c r="E34" s="108"/>
      <c r="F34" s="108"/>
      <c r="G34" s="108">
        <f t="shared" si="5"/>
        <v>0</v>
      </c>
    </row>
    <row r="35" spans="1:7" x14ac:dyDescent="0.2">
      <c r="A35" s="195" t="s">
        <v>441</v>
      </c>
      <c r="B35" s="108"/>
      <c r="C35" s="108"/>
      <c r="D35" s="108">
        <f t="shared" si="6"/>
        <v>0</v>
      </c>
      <c r="E35" s="108"/>
      <c r="F35" s="108"/>
      <c r="G35" s="108">
        <f t="shared" si="5"/>
        <v>0</v>
      </c>
    </row>
    <row r="36" spans="1:7" x14ac:dyDescent="0.2">
      <c r="A36" s="195" t="s">
        <v>442</v>
      </c>
      <c r="B36" s="108"/>
      <c r="C36" s="108"/>
      <c r="D36" s="108">
        <f t="shared" si="6"/>
        <v>0</v>
      </c>
      <c r="E36" s="108"/>
      <c r="F36" s="108"/>
      <c r="G36" s="108">
        <f t="shared" si="5"/>
        <v>0</v>
      </c>
    </row>
    <row r="37" spans="1:7" x14ac:dyDescent="0.2">
      <c r="A37" s="195" t="s">
        <v>443</v>
      </c>
      <c r="B37" s="108"/>
      <c r="C37" s="108"/>
      <c r="D37" s="108">
        <f t="shared" si="6"/>
        <v>0</v>
      </c>
      <c r="E37" s="108"/>
      <c r="F37" s="108"/>
      <c r="G37" s="108">
        <f t="shared" si="5"/>
        <v>0</v>
      </c>
    </row>
    <row r="38" spans="1:7" x14ac:dyDescent="0.2">
      <c r="A38" s="195" t="s">
        <v>444</v>
      </c>
      <c r="B38" s="108"/>
      <c r="C38" s="108"/>
      <c r="D38" s="108">
        <f t="shared" si="6"/>
        <v>0</v>
      </c>
      <c r="E38" s="108"/>
      <c r="F38" s="108"/>
      <c r="G38" s="108">
        <f t="shared" si="5"/>
        <v>0</v>
      </c>
    </row>
    <row r="39" spans="1:7" x14ac:dyDescent="0.2">
      <c r="A39" s="195" t="s">
        <v>445</v>
      </c>
      <c r="B39" s="108"/>
      <c r="C39" s="108"/>
      <c r="D39" s="108">
        <f t="shared" si="6"/>
        <v>0</v>
      </c>
      <c r="E39" s="108"/>
      <c r="F39" s="108"/>
      <c r="G39" s="108">
        <f t="shared" si="5"/>
        <v>0</v>
      </c>
    </row>
    <row r="40" spans="1:7" x14ac:dyDescent="0.2">
      <c r="A40" s="195" t="s">
        <v>446</v>
      </c>
      <c r="B40" s="108"/>
      <c r="C40" s="108"/>
      <c r="D40" s="108">
        <f t="shared" si="6"/>
        <v>0</v>
      </c>
      <c r="E40" s="108"/>
      <c r="F40" s="108"/>
      <c r="G40" s="108">
        <f t="shared" si="5"/>
        <v>0</v>
      </c>
    </row>
    <row r="41" spans="1:7" x14ac:dyDescent="0.2">
      <c r="A41" s="196"/>
      <c r="B41" s="108"/>
      <c r="C41" s="108"/>
      <c r="D41" s="108"/>
      <c r="E41" s="108"/>
      <c r="F41" s="108"/>
      <c r="G41" s="108"/>
    </row>
    <row r="42" spans="1:7" x14ac:dyDescent="0.2">
      <c r="A42" s="194" t="s">
        <v>447</v>
      </c>
      <c r="B42" s="110">
        <f>SUM(B43:B46)</f>
        <v>0</v>
      </c>
      <c r="C42" s="110">
        <f>SUM(C43:C46)</f>
        <v>0</v>
      </c>
      <c r="D42" s="110">
        <f>SUM(D43:D46)</f>
        <v>0</v>
      </c>
      <c r="E42" s="110">
        <f>SUM(E43:E46)</f>
        <v>0</v>
      </c>
      <c r="F42" s="110">
        <f>SUM(F43:F46)</f>
        <v>0</v>
      </c>
      <c r="G42" s="110">
        <f>D42-E42</f>
        <v>0</v>
      </c>
    </row>
    <row r="43" spans="1:7" x14ac:dyDescent="0.2">
      <c r="A43" s="195" t="s">
        <v>448</v>
      </c>
      <c r="B43" s="108"/>
      <c r="C43" s="108"/>
      <c r="D43" s="108">
        <f>B43+C43</f>
        <v>0</v>
      </c>
      <c r="E43" s="108"/>
      <c r="F43" s="108"/>
      <c r="G43" s="108">
        <f>D43-E43</f>
        <v>0</v>
      </c>
    </row>
    <row r="44" spans="1:7" ht="25.5" x14ac:dyDescent="0.2">
      <c r="A44" s="19" t="s">
        <v>449</v>
      </c>
      <c r="B44" s="108"/>
      <c r="C44" s="108"/>
      <c r="D44" s="108">
        <f>B44+C44</f>
        <v>0</v>
      </c>
      <c r="E44" s="108"/>
      <c r="F44" s="108"/>
      <c r="G44" s="108">
        <f>D44-E44</f>
        <v>0</v>
      </c>
    </row>
    <row r="45" spans="1:7" x14ac:dyDescent="0.2">
      <c r="A45" s="195" t="s">
        <v>450</v>
      </c>
      <c r="B45" s="108"/>
      <c r="C45" s="108"/>
      <c r="D45" s="108">
        <f>B45+C45</f>
        <v>0</v>
      </c>
      <c r="E45" s="108"/>
      <c r="F45" s="108"/>
      <c r="G45" s="108">
        <f>D45-E45</f>
        <v>0</v>
      </c>
    </row>
    <row r="46" spans="1:7" x14ac:dyDescent="0.2">
      <c r="A46" s="195" t="s">
        <v>451</v>
      </c>
      <c r="B46" s="108"/>
      <c r="C46" s="108"/>
      <c r="D46" s="108">
        <f>B46+C46</f>
        <v>0</v>
      </c>
      <c r="E46" s="108"/>
      <c r="F46" s="108"/>
      <c r="G46" s="108">
        <f>D46-E46</f>
        <v>0</v>
      </c>
    </row>
    <row r="47" spans="1:7" x14ac:dyDescent="0.2">
      <c r="A47" s="196"/>
      <c r="B47" s="108"/>
      <c r="C47" s="108"/>
      <c r="D47" s="108"/>
      <c r="E47" s="108"/>
      <c r="F47" s="108"/>
      <c r="G47" s="108"/>
    </row>
    <row r="48" spans="1:7" x14ac:dyDescent="0.2">
      <c r="A48" s="194" t="s">
        <v>452</v>
      </c>
      <c r="B48" s="110">
        <f>B49+B59+B68+B79</f>
        <v>36512085</v>
      </c>
      <c r="C48" s="110">
        <f>C49+C59+C68+C79</f>
        <v>1104216.49</v>
      </c>
      <c r="D48" s="110">
        <f>D49+D59+D68+D79</f>
        <v>37616301.490000002</v>
      </c>
      <c r="E48" s="110">
        <f>E49+E59+E68+E79</f>
        <v>22321275.120000001</v>
      </c>
      <c r="F48" s="110">
        <f>F49+F59+F68+F79</f>
        <v>21675560.079999998</v>
      </c>
      <c r="G48" s="110">
        <f t="shared" ref="G48:G83" si="7">D48-E48</f>
        <v>15295026.370000001</v>
      </c>
    </row>
    <row r="49" spans="1:7" x14ac:dyDescent="0.2">
      <c r="A49" s="194" t="s">
        <v>420</v>
      </c>
      <c r="B49" s="110">
        <f>SUM(B50:B57)</f>
        <v>0</v>
      </c>
      <c r="C49" s="110">
        <f>SUM(C50:C57)</f>
        <v>0</v>
      </c>
      <c r="D49" s="110">
        <f>SUM(D50:D57)</f>
        <v>0</v>
      </c>
      <c r="E49" s="110">
        <f>SUM(E50:E57)</f>
        <v>0</v>
      </c>
      <c r="F49" s="110">
        <f>SUM(F50:F57)</f>
        <v>0</v>
      </c>
      <c r="G49" s="110">
        <f t="shared" si="7"/>
        <v>0</v>
      </c>
    </row>
    <row r="50" spans="1:7" x14ac:dyDescent="0.2">
      <c r="A50" s="195" t="s">
        <v>421</v>
      </c>
      <c r="B50" s="108"/>
      <c r="C50" s="108"/>
      <c r="D50" s="108">
        <f>B50+C50</f>
        <v>0</v>
      </c>
      <c r="E50" s="108"/>
      <c r="F50" s="108"/>
      <c r="G50" s="108">
        <f t="shared" si="7"/>
        <v>0</v>
      </c>
    </row>
    <row r="51" spans="1:7" x14ac:dyDescent="0.2">
      <c r="A51" s="195" t="s">
        <v>422</v>
      </c>
      <c r="B51" s="108"/>
      <c r="C51" s="108"/>
      <c r="D51" s="108">
        <f t="shared" ref="D51:D57" si="8">B51+C51</f>
        <v>0</v>
      </c>
      <c r="E51" s="108"/>
      <c r="F51" s="108"/>
      <c r="G51" s="108">
        <f t="shared" si="7"/>
        <v>0</v>
      </c>
    </row>
    <row r="52" spans="1:7" x14ac:dyDescent="0.2">
      <c r="A52" s="195" t="s">
        <v>423</v>
      </c>
      <c r="B52" s="108"/>
      <c r="C52" s="108"/>
      <c r="D52" s="108">
        <f t="shared" si="8"/>
        <v>0</v>
      </c>
      <c r="E52" s="108"/>
      <c r="F52" s="108"/>
      <c r="G52" s="108">
        <f t="shared" si="7"/>
        <v>0</v>
      </c>
    </row>
    <row r="53" spans="1:7" x14ac:dyDescent="0.2">
      <c r="A53" s="195" t="s">
        <v>424</v>
      </c>
      <c r="B53" s="108"/>
      <c r="C53" s="108"/>
      <c r="D53" s="108">
        <f t="shared" si="8"/>
        <v>0</v>
      </c>
      <c r="E53" s="108"/>
      <c r="F53" s="108"/>
      <c r="G53" s="108">
        <f t="shared" si="7"/>
        <v>0</v>
      </c>
    </row>
    <row r="54" spans="1:7" x14ac:dyDescent="0.2">
      <c r="A54" s="195" t="s">
        <v>425</v>
      </c>
      <c r="B54" s="108"/>
      <c r="C54" s="108"/>
      <c r="D54" s="108">
        <f t="shared" si="8"/>
        <v>0</v>
      </c>
      <c r="E54" s="108"/>
      <c r="F54" s="108"/>
      <c r="G54" s="108">
        <f t="shared" si="7"/>
        <v>0</v>
      </c>
    </row>
    <row r="55" spans="1:7" x14ac:dyDescent="0.2">
      <c r="A55" s="195" t="s">
        <v>426</v>
      </c>
      <c r="B55" s="108"/>
      <c r="C55" s="108"/>
      <c r="D55" s="108">
        <f t="shared" si="8"/>
        <v>0</v>
      </c>
      <c r="E55" s="108"/>
      <c r="F55" s="108"/>
      <c r="G55" s="108">
        <f t="shared" si="7"/>
        <v>0</v>
      </c>
    </row>
    <row r="56" spans="1:7" x14ac:dyDescent="0.2">
      <c r="A56" s="195" t="s">
        <v>427</v>
      </c>
      <c r="B56" s="108"/>
      <c r="C56" s="108"/>
      <c r="D56" s="108">
        <f t="shared" si="8"/>
        <v>0</v>
      </c>
      <c r="E56" s="108"/>
      <c r="F56" s="108"/>
      <c r="G56" s="108">
        <f t="shared" si="7"/>
        <v>0</v>
      </c>
    </row>
    <row r="57" spans="1:7" x14ac:dyDescent="0.2">
      <c r="A57" s="195" t="s">
        <v>428</v>
      </c>
      <c r="B57" s="108"/>
      <c r="C57" s="108"/>
      <c r="D57" s="108">
        <f t="shared" si="8"/>
        <v>0</v>
      </c>
      <c r="E57" s="108"/>
      <c r="F57" s="108"/>
      <c r="G57" s="108">
        <f t="shared" si="7"/>
        <v>0</v>
      </c>
    </row>
    <row r="58" spans="1:7" x14ac:dyDescent="0.2">
      <c r="A58" s="196"/>
      <c r="B58" s="108"/>
      <c r="C58" s="108"/>
      <c r="D58" s="108"/>
      <c r="E58" s="108"/>
      <c r="F58" s="108"/>
      <c r="G58" s="108"/>
    </row>
    <row r="59" spans="1:7" x14ac:dyDescent="0.2">
      <c r="A59" s="194" t="s">
        <v>429</v>
      </c>
      <c r="B59" s="110">
        <f>SUM(B60:B66)</f>
        <v>36512085</v>
      </c>
      <c r="C59" s="110">
        <f>SUM(C60:C66)</f>
        <v>1104216.49</v>
      </c>
      <c r="D59" s="110">
        <f>SUM(D60:D66)</f>
        <v>37616301.490000002</v>
      </c>
      <c r="E59" s="110">
        <f>SUM(E60:E66)</f>
        <v>22321275.120000001</v>
      </c>
      <c r="F59" s="110">
        <f>SUM(F60:F66)</f>
        <v>21675560.079999998</v>
      </c>
      <c r="G59" s="110">
        <f t="shared" si="7"/>
        <v>15295026.370000001</v>
      </c>
    </row>
    <row r="60" spans="1:7" x14ac:dyDescent="0.2">
      <c r="A60" s="195" t="s">
        <v>430</v>
      </c>
      <c r="B60" s="108"/>
      <c r="C60" s="108"/>
      <c r="D60" s="108">
        <f>B60+C60</f>
        <v>0</v>
      </c>
      <c r="E60" s="108"/>
      <c r="F60" s="108"/>
      <c r="G60" s="108">
        <f t="shared" si="7"/>
        <v>0</v>
      </c>
    </row>
    <row r="61" spans="1:7" x14ac:dyDescent="0.2">
      <c r="A61" s="195" t="s">
        <v>431</v>
      </c>
      <c r="B61" s="108"/>
      <c r="C61" s="108"/>
      <c r="D61" s="108">
        <f t="shared" ref="D61:D66" si="9">B61+C61</f>
        <v>0</v>
      </c>
      <c r="E61" s="108"/>
      <c r="F61" s="108"/>
      <c r="G61" s="108">
        <f t="shared" si="7"/>
        <v>0</v>
      </c>
    </row>
    <row r="62" spans="1:7" x14ac:dyDescent="0.2">
      <c r="A62" s="195" t="s">
        <v>432</v>
      </c>
      <c r="B62" s="108"/>
      <c r="C62" s="108"/>
      <c r="D62" s="108">
        <f t="shared" si="9"/>
        <v>0</v>
      </c>
      <c r="E62" s="108"/>
      <c r="F62" s="108"/>
      <c r="G62" s="108">
        <f t="shared" si="7"/>
        <v>0</v>
      </c>
    </row>
    <row r="63" spans="1:7" x14ac:dyDescent="0.2">
      <c r="A63" s="195" t="s">
        <v>433</v>
      </c>
      <c r="B63" s="108"/>
      <c r="C63" s="108"/>
      <c r="D63" s="108">
        <f t="shared" si="9"/>
        <v>0</v>
      </c>
      <c r="E63" s="108"/>
      <c r="F63" s="108"/>
      <c r="G63" s="108">
        <f t="shared" si="7"/>
        <v>0</v>
      </c>
    </row>
    <row r="64" spans="1:7" x14ac:dyDescent="0.2">
      <c r="A64" s="195" t="s">
        <v>434</v>
      </c>
      <c r="B64" s="108">
        <v>36512085</v>
      </c>
      <c r="C64" s="108">
        <v>1104216.49</v>
      </c>
      <c r="D64" s="108">
        <f t="shared" si="9"/>
        <v>37616301.490000002</v>
      </c>
      <c r="E64" s="108">
        <v>22321275.120000001</v>
      </c>
      <c r="F64" s="108">
        <v>21675560.079999998</v>
      </c>
      <c r="G64" s="108">
        <f t="shared" si="7"/>
        <v>15295026.370000001</v>
      </c>
    </row>
    <row r="65" spans="1:7" x14ac:dyDescent="0.2">
      <c r="A65" s="195" t="s">
        <v>435</v>
      </c>
      <c r="B65" s="108"/>
      <c r="C65" s="108"/>
      <c r="D65" s="108">
        <f t="shared" si="9"/>
        <v>0</v>
      </c>
      <c r="E65" s="108"/>
      <c r="F65" s="108"/>
      <c r="G65" s="108">
        <f t="shared" si="7"/>
        <v>0</v>
      </c>
    </row>
    <row r="66" spans="1:7" x14ac:dyDescent="0.2">
      <c r="A66" s="195" t="s">
        <v>436</v>
      </c>
      <c r="B66" s="108"/>
      <c r="C66" s="108"/>
      <c r="D66" s="108">
        <f t="shared" si="9"/>
        <v>0</v>
      </c>
      <c r="E66" s="108"/>
      <c r="F66" s="108"/>
      <c r="G66" s="108">
        <f t="shared" si="7"/>
        <v>0</v>
      </c>
    </row>
    <row r="67" spans="1:7" x14ac:dyDescent="0.2">
      <c r="A67" s="196"/>
      <c r="B67" s="108"/>
      <c r="C67" s="108"/>
      <c r="D67" s="108"/>
      <c r="E67" s="108"/>
      <c r="F67" s="108"/>
      <c r="G67" s="108"/>
    </row>
    <row r="68" spans="1:7" x14ac:dyDescent="0.2">
      <c r="A68" s="194" t="s">
        <v>437</v>
      </c>
      <c r="B68" s="110">
        <f>SUM(B69:B77)</f>
        <v>0</v>
      </c>
      <c r="C68" s="110">
        <f>SUM(C69:C77)</f>
        <v>0</v>
      </c>
      <c r="D68" s="110">
        <f>SUM(D69:D77)</f>
        <v>0</v>
      </c>
      <c r="E68" s="110">
        <f>SUM(E69:E77)</f>
        <v>0</v>
      </c>
      <c r="F68" s="110">
        <f>SUM(F69:F77)</f>
        <v>0</v>
      </c>
      <c r="G68" s="110">
        <f t="shared" si="7"/>
        <v>0</v>
      </c>
    </row>
    <row r="69" spans="1:7" x14ac:dyDescent="0.2">
      <c r="A69" s="195" t="s">
        <v>438</v>
      </c>
      <c r="B69" s="108"/>
      <c r="C69" s="108"/>
      <c r="D69" s="108">
        <f>B69+C69</f>
        <v>0</v>
      </c>
      <c r="E69" s="108"/>
      <c r="F69" s="108"/>
      <c r="G69" s="108">
        <f t="shared" si="7"/>
        <v>0</v>
      </c>
    </row>
    <row r="70" spans="1:7" x14ac:dyDescent="0.2">
      <c r="A70" s="195" t="s">
        <v>439</v>
      </c>
      <c r="B70" s="108"/>
      <c r="C70" s="108"/>
      <c r="D70" s="108">
        <f t="shared" ref="D70:D77" si="10">B70+C70</f>
        <v>0</v>
      </c>
      <c r="E70" s="108"/>
      <c r="F70" s="108"/>
      <c r="G70" s="108">
        <f t="shared" si="7"/>
        <v>0</v>
      </c>
    </row>
    <row r="71" spans="1:7" x14ac:dyDescent="0.2">
      <c r="A71" s="195" t="s">
        <v>440</v>
      </c>
      <c r="B71" s="108"/>
      <c r="C71" s="108"/>
      <c r="D71" s="108">
        <f t="shared" si="10"/>
        <v>0</v>
      </c>
      <c r="E71" s="108"/>
      <c r="F71" s="108"/>
      <c r="G71" s="108">
        <f t="shared" si="7"/>
        <v>0</v>
      </c>
    </row>
    <row r="72" spans="1:7" x14ac:dyDescent="0.2">
      <c r="A72" s="195" t="s">
        <v>441</v>
      </c>
      <c r="B72" s="108"/>
      <c r="C72" s="108"/>
      <c r="D72" s="108">
        <f t="shared" si="10"/>
        <v>0</v>
      </c>
      <c r="E72" s="108"/>
      <c r="F72" s="108"/>
      <c r="G72" s="108">
        <f t="shared" si="7"/>
        <v>0</v>
      </c>
    </row>
    <row r="73" spans="1:7" x14ac:dyDescent="0.2">
      <c r="A73" s="195" t="s">
        <v>442</v>
      </c>
      <c r="B73" s="108"/>
      <c r="C73" s="108"/>
      <c r="D73" s="108">
        <f t="shared" si="10"/>
        <v>0</v>
      </c>
      <c r="E73" s="108"/>
      <c r="F73" s="108"/>
      <c r="G73" s="108">
        <f t="shared" si="7"/>
        <v>0</v>
      </c>
    </row>
    <row r="74" spans="1:7" x14ac:dyDescent="0.2">
      <c r="A74" s="195" t="s">
        <v>443</v>
      </c>
      <c r="B74" s="108"/>
      <c r="C74" s="108"/>
      <c r="D74" s="108">
        <f t="shared" si="10"/>
        <v>0</v>
      </c>
      <c r="E74" s="108"/>
      <c r="F74" s="108"/>
      <c r="G74" s="108">
        <f t="shared" si="7"/>
        <v>0</v>
      </c>
    </row>
    <row r="75" spans="1:7" x14ac:dyDescent="0.2">
      <c r="A75" s="195" t="s">
        <v>444</v>
      </c>
      <c r="B75" s="108"/>
      <c r="C75" s="108"/>
      <c r="D75" s="108">
        <f t="shared" si="10"/>
        <v>0</v>
      </c>
      <c r="E75" s="108"/>
      <c r="F75" s="108"/>
      <c r="G75" s="108">
        <f t="shared" si="7"/>
        <v>0</v>
      </c>
    </row>
    <row r="76" spans="1:7" x14ac:dyDescent="0.2">
      <c r="A76" s="195" t="s">
        <v>445</v>
      </c>
      <c r="B76" s="108"/>
      <c r="C76" s="108"/>
      <c r="D76" s="108">
        <f t="shared" si="10"/>
        <v>0</v>
      </c>
      <c r="E76" s="108"/>
      <c r="F76" s="108"/>
      <c r="G76" s="108">
        <f t="shared" si="7"/>
        <v>0</v>
      </c>
    </row>
    <row r="77" spans="1:7" x14ac:dyDescent="0.2">
      <c r="A77" s="197" t="s">
        <v>446</v>
      </c>
      <c r="B77" s="198"/>
      <c r="C77" s="198"/>
      <c r="D77" s="198">
        <f t="shared" si="10"/>
        <v>0</v>
      </c>
      <c r="E77" s="198"/>
      <c r="F77" s="198"/>
      <c r="G77" s="198">
        <f t="shared" si="7"/>
        <v>0</v>
      </c>
    </row>
    <row r="78" spans="1:7" x14ac:dyDescent="0.2">
      <c r="A78" s="196"/>
      <c r="B78" s="108"/>
      <c r="C78" s="108"/>
      <c r="D78" s="108"/>
      <c r="E78" s="108"/>
      <c r="F78" s="108"/>
      <c r="G78" s="108"/>
    </row>
    <row r="79" spans="1:7" x14ac:dyDescent="0.2">
      <c r="A79" s="194" t="s">
        <v>447</v>
      </c>
      <c r="B79" s="110">
        <f>SUM(B80:B83)</f>
        <v>0</v>
      </c>
      <c r="C79" s="110">
        <f>SUM(C80:C83)</f>
        <v>0</v>
      </c>
      <c r="D79" s="110">
        <f>SUM(D80:D83)</f>
        <v>0</v>
      </c>
      <c r="E79" s="110">
        <f>SUM(E80:E83)</f>
        <v>0</v>
      </c>
      <c r="F79" s="110">
        <f>SUM(F80:F83)</f>
        <v>0</v>
      </c>
      <c r="G79" s="110">
        <f t="shared" si="7"/>
        <v>0</v>
      </c>
    </row>
    <row r="80" spans="1:7" x14ac:dyDescent="0.2">
      <c r="A80" s="195" t="s">
        <v>448</v>
      </c>
      <c r="B80" s="108"/>
      <c r="C80" s="108"/>
      <c r="D80" s="108">
        <f>B80+C80</f>
        <v>0</v>
      </c>
      <c r="E80" s="108"/>
      <c r="F80" s="108"/>
      <c r="G80" s="108">
        <f t="shared" si="7"/>
        <v>0</v>
      </c>
    </row>
    <row r="81" spans="1:7" ht="25.5" x14ac:dyDescent="0.2">
      <c r="A81" s="19" t="s">
        <v>449</v>
      </c>
      <c r="B81" s="108"/>
      <c r="C81" s="108"/>
      <c r="D81" s="108">
        <f>B81+C81</f>
        <v>0</v>
      </c>
      <c r="E81" s="108"/>
      <c r="F81" s="108"/>
      <c r="G81" s="108">
        <f t="shared" si="7"/>
        <v>0</v>
      </c>
    </row>
    <row r="82" spans="1:7" x14ac:dyDescent="0.2">
      <c r="A82" s="195" t="s">
        <v>450</v>
      </c>
      <c r="B82" s="108"/>
      <c r="C82" s="108"/>
      <c r="D82" s="108">
        <f>B82+C82</f>
        <v>0</v>
      </c>
      <c r="E82" s="108"/>
      <c r="F82" s="108"/>
      <c r="G82" s="108">
        <f t="shared" si="7"/>
        <v>0</v>
      </c>
    </row>
    <row r="83" spans="1:7" x14ac:dyDescent="0.2">
      <c r="A83" s="195" t="s">
        <v>451</v>
      </c>
      <c r="B83" s="108"/>
      <c r="C83" s="108"/>
      <c r="D83" s="108">
        <f>B83+C83</f>
        <v>0</v>
      </c>
      <c r="E83" s="108"/>
      <c r="F83" s="108"/>
      <c r="G83" s="108">
        <f t="shared" si="7"/>
        <v>0</v>
      </c>
    </row>
    <row r="84" spans="1:7" x14ac:dyDescent="0.2">
      <c r="A84" s="196"/>
      <c r="B84" s="108"/>
      <c r="C84" s="108"/>
      <c r="D84" s="108"/>
      <c r="E84" s="108"/>
      <c r="F84" s="108"/>
      <c r="G84" s="108"/>
    </row>
    <row r="85" spans="1:7" x14ac:dyDescent="0.2">
      <c r="A85" s="194" t="s">
        <v>394</v>
      </c>
      <c r="B85" s="110">
        <f t="shared" ref="B85:G85" si="11">B11+B48</f>
        <v>88981959</v>
      </c>
      <c r="C85" s="110">
        <f t="shared" si="11"/>
        <v>3711199.55</v>
      </c>
      <c r="D85" s="110">
        <f t="shared" si="11"/>
        <v>92693158.550000012</v>
      </c>
      <c r="E85" s="110">
        <f t="shared" si="11"/>
        <v>57642931.829999998</v>
      </c>
      <c r="F85" s="110">
        <f t="shared" si="11"/>
        <v>56469830.739999995</v>
      </c>
      <c r="G85" s="110">
        <f t="shared" si="11"/>
        <v>35050226.719999999</v>
      </c>
    </row>
    <row r="86" spans="1:7" ht="13.5" thickBot="1" x14ac:dyDescent="0.25">
      <c r="A86" s="199"/>
      <c r="B86" s="200"/>
      <c r="C86" s="200"/>
      <c r="D86" s="200"/>
      <c r="E86" s="200"/>
      <c r="F86" s="200"/>
      <c r="G86" s="200"/>
    </row>
  </sheetData>
  <mergeCells count="8">
    <mergeCell ref="A2:G2"/>
    <mergeCell ref="A3:G3"/>
    <mergeCell ref="A4:G4"/>
    <mergeCell ref="A5:G5"/>
    <mergeCell ref="A6:G6"/>
    <mergeCell ref="A7:A9"/>
    <mergeCell ref="B7:F8"/>
    <mergeCell ref="G7:G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F6d_EAEPED_CF</vt:lpstr>
      <vt:lpstr>'F1_ESF'!Títulos_a_imprimir</vt:lpstr>
      <vt:lpstr>'F5_EAID'!Títulos_a_imprimir</vt:lpstr>
      <vt:lpstr>'F6a_EAEPED_COG'!Títulos_a_imprimir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2024-10-23T18:26:10Z</dcterms:created>
  <dcterms:modified xsi:type="dcterms:W3CDTF">2024-10-23T18:36:52Z</dcterms:modified>
</cp:coreProperties>
</file>