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AGINA INSTITUCIONAL\2024\"/>
    </mc:Choice>
  </mc:AlternateContent>
  <bookViews>
    <workbookView xWindow="0" yWindow="0" windowWidth="20490" windowHeight="7620" firstSheet="2" activeTab="7"/>
  </bookViews>
  <sheets>
    <sheet name="F1_ESF" sheetId="1" r:id="rId1"/>
    <sheet name="F2_IADPOP" sheetId="2" r:id="rId2"/>
    <sheet name="F3_IAODF" sheetId="3" r:id="rId3"/>
    <sheet name="F4_BP" sheetId="4" r:id="rId4"/>
    <sheet name="F5_EAID" sheetId="5" r:id="rId5"/>
    <sheet name="F6a_EAEPED_COG" sheetId="6" r:id="rId6"/>
    <sheet name="F6b_EAEPED_CA" sheetId="7" r:id="rId7"/>
    <sheet name="F6d_EAEPED_CF" sheetId="8" r:id="rId8"/>
  </sheets>
  <definedNames>
    <definedName name="_xlnm.Print_Titles" localSheetId="0">F1_ESF!$2:$5</definedName>
    <definedName name="_xlnm.Print_Titles" localSheetId="4">F5_EAID!$2:$8</definedName>
    <definedName name="_xlnm.Print_Titles" localSheetId="5">F6a_EAEPED_COG!$2:$9</definedName>
    <definedName name="_xlnm.Print_Titles" localSheetId="7">F6d_EAEPED_CF!$2:$9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3" i="8" l="1"/>
  <c r="G83" i="8" s="1"/>
  <c r="D82" i="8"/>
  <c r="G82" i="8" s="1"/>
  <c r="D81" i="8"/>
  <c r="D79" i="8" s="1"/>
  <c r="G79" i="8" s="1"/>
  <c r="D80" i="8"/>
  <c r="G80" i="8" s="1"/>
  <c r="F79" i="8"/>
  <c r="E79" i="8"/>
  <c r="C79" i="8"/>
  <c r="B79" i="8"/>
  <c r="D77" i="8"/>
  <c r="G77" i="8" s="1"/>
  <c r="D76" i="8"/>
  <c r="G76" i="8" s="1"/>
  <c r="D75" i="8"/>
  <c r="G75" i="8" s="1"/>
  <c r="D74" i="8"/>
  <c r="G74" i="8" s="1"/>
  <c r="D73" i="8"/>
  <c r="G73" i="8" s="1"/>
  <c r="D72" i="8"/>
  <c r="G72" i="8" s="1"/>
  <c r="D71" i="8"/>
  <c r="G71" i="8" s="1"/>
  <c r="D70" i="8"/>
  <c r="D68" i="8" s="1"/>
  <c r="G68" i="8" s="1"/>
  <c r="D69" i="8"/>
  <c r="G69" i="8" s="1"/>
  <c r="F68" i="8"/>
  <c r="E68" i="8"/>
  <c r="C68" i="8"/>
  <c r="B68" i="8"/>
  <c r="D66" i="8"/>
  <c r="G66" i="8" s="1"/>
  <c r="D65" i="8"/>
  <c r="G65" i="8" s="1"/>
  <c r="D64" i="8"/>
  <c r="G64" i="8" s="1"/>
  <c r="D63" i="8"/>
  <c r="G63" i="8" s="1"/>
  <c r="D62" i="8"/>
  <c r="G62" i="8" s="1"/>
  <c r="D61" i="8"/>
  <c r="G61" i="8" s="1"/>
  <c r="D60" i="8"/>
  <c r="G60" i="8" s="1"/>
  <c r="F59" i="8"/>
  <c r="E59" i="8"/>
  <c r="C59" i="8"/>
  <c r="B59" i="8"/>
  <c r="D57" i="8"/>
  <c r="G57" i="8" s="1"/>
  <c r="D56" i="8"/>
  <c r="G56" i="8" s="1"/>
  <c r="D55" i="8"/>
  <c r="G55" i="8" s="1"/>
  <c r="D54" i="8"/>
  <c r="G54" i="8" s="1"/>
  <c r="D53" i="8"/>
  <c r="G53" i="8" s="1"/>
  <c r="D52" i="8"/>
  <c r="G52" i="8" s="1"/>
  <c r="D51" i="8"/>
  <c r="G51" i="8" s="1"/>
  <c r="D50" i="8"/>
  <c r="G50" i="8" s="1"/>
  <c r="F49" i="8"/>
  <c r="E49" i="8"/>
  <c r="E48" i="8" s="1"/>
  <c r="C49" i="8"/>
  <c r="B49" i="8"/>
  <c r="F48" i="8"/>
  <c r="C48" i="8"/>
  <c r="B48" i="8"/>
  <c r="D46" i="8"/>
  <c r="G46" i="8" s="1"/>
  <c r="D45" i="8"/>
  <c r="G45" i="8" s="1"/>
  <c r="D44" i="8"/>
  <c r="G44" i="8" s="1"/>
  <c r="D43" i="8"/>
  <c r="G43" i="8" s="1"/>
  <c r="F42" i="8"/>
  <c r="E42" i="8"/>
  <c r="D42" i="8"/>
  <c r="G42" i="8" s="1"/>
  <c r="C42" i="8"/>
  <c r="B42" i="8"/>
  <c r="D40" i="8"/>
  <c r="G40" i="8" s="1"/>
  <c r="D39" i="8"/>
  <c r="G39" i="8" s="1"/>
  <c r="D38" i="8"/>
  <c r="G38" i="8" s="1"/>
  <c r="D37" i="8"/>
  <c r="G37" i="8" s="1"/>
  <c r="D36" i="8"/>
  <c r="G36" i="8" s="1"/>
  <c r="D35" i="8"/>
  <c r="G35" i="8" s="1"/>
  <c r="D34" i="8"/>
  <c r="G34" i="8" s="1"/>
  <c r="D33" i="8"/>
  <c r="G33" i="8" s="1"/>
  <c r="D32" i="8"/>
  <c r="G32" i="8" s="1"/>
  <c r="F31" i="8"/>
  <c r="E31" i="8"/>
  <c r="D31" i="8"/>
  <c r="G31" i="8" s="1"/>
  <c r="C31" i="8"/>
  <c r="B31" i="8"/>
  <c r="D29" i="8"/>
  <c r="G29" i="8" s="1"/>
  <c r="D28" i="8"/>
  <c r="G28" i="8" s="1"/>
  <c r="D27" i="8"/>
  <c r="G27" i="8" s="1"/>
  <c r="D26" i="8"/>
  <c r="G26" i="8" s="1"/>
  <c r="D25" i="8"/>
  <c r="G25" i="8" s="1"/>
  <c r="D24" i="8"/>
  <c r="G24" i="8" s="1"/>
  <c r="D23" i="8"/>
  <c r="D22" i="8" s="1"/>
  <c r="G22" i="8" s="1"/>
  <c r="F22" i="8"/>
  <c r="E22" i="8"/>
  <c r="C22" i="8"/>
  <c r="B22" i="8"/>
  <c r="D20" i="8"/>
  <c r="G20" i="8" s="1"/>
  <c r="D19" i="8"/>
  <c r="G19" i="8" s="1"/>
  <c r="D18" i="8"/>
  <c r="G18" i="8" s="1"/>
  <c r="D17" i="8"/>
  <c r="G17" i="8" s="1"/>
  <c r="D16" i="8"/>
  <c r="G16" i="8" s="1"/>
  <c r="D15" i="8"/>
  <c r="G15" i="8" s="1"/>
  <c r="D14" i="8"/>
  <c r="D12" i="8" s="1"/>
  <c r="D13" i="8"/>
  <c r="G13" i="8" s="1"/>
  <c r="F12" i="8"/>
  <c r="F11" i="8" s="1"/>
  <c r="F85" i="8" s="1"/>
  <c r="E12" i="8"/>
  <c r="C12" i="8"/>
  <c r="C11" i="8" s="1"/>
  <c r="C85" i="8" s="1"/>
  <c r="B12" i="8"/>
  <c r="B11" i="8" s="1"/>
  <c r="B85" i="8" s="1"/>
  <c r="E11" i="8"/>
  <c r="E85" i="8" s="1"/>
  <c r="E50" i="7"/>
  <c r="H50" i="7" s="1"/>
  <c r="E49" i="7"/>
  <c r="H49" i="7" s="1"/>
  <c r="E48" i="7"/>
  <c r="H48" i="7" s="1"/>
  <c r="E47" i="7"/>
  <c r="H47" i="7" s="1"/>
  <c r="E46" i="7"/>
  <c r="H46" i="7" s="1"/>
  <c r="E45" i="7"/>
  <c r="H45" i="7" s="1"/>
  <c r="E44" i="7"/>
  <c r="H44" i="7" s="1"/>
  <c r="E43" i="7"/>
  <c r="H43" i="7" s="1"/>
  <c r="E42" i="7"/>
  <c r="H42" i="7" s="1"/>
  <c r="E41" i="7"/>
  <c r="H41" i="7" s="1"/>
  <c r="E40" i="7"/>
  <c r="H40" i="7" s="1"/>
  <c r="E39" i="7"/>
  <c r="H39" i="7" s="1"/>
  <c r="E38" i="7"/>
  <c r="H38" i="7" s="1"/>
  <c r="E37" i="7"/>
  <c r="H37" i="7" s="1"/>
  <c r="E36" i="7"/>
  <c r="H36" i="7" s="1"/>
  <c r="E35" i="7"/>
  <c r="H35" i="7" s="1"/>
  <c r="E34" i="7"/>
  <c r="H34" i="7" s="1"/>
  <c r="E33" i="7"/>
  <c r="H33" i="7" s="1"/>
  <c r="E32" i="7"/>
  <c r="E30" i="7" s="1"/>
  <c r="E31" i="7"/>
  <c r="H31" i="7" s="1"/>
  <c r="G30" i="7"/>
  <c r="F30" i="7"/>
  <c r="D30" i="7"/>
  <c r="C30" i="7"/>
  <c r="E29" i="7"/>
  <c r="H29" i="7" s="1"/>
  <c r="E28" i="7"/>
  <c r="H28" i="7" s="1"/>
  <c r="E27" i="7"/>
  <c r="H27" i="7" s="1"/>
  <c r="E26" i="7"/>
  <c r="H26" i="7" s="1"/>
  <c r="E25" i="7"/>
  <c r="H25" i="7" s="1"/>
  <c r="E24" i="7"/>
  <c r="H24" i="7" s="1"/>
  <c r="E23" i="7"/>
  <c r="H23" i="7" s="1"/>
  <c r="E22" i="7"/>
  <c r="H22" i="7" s="1"/>
  <c r="E21" i="7"/>
  <c r="H21" i="7" s="1"/>
  <c r="E20" i="7"/>
  <c r="H20" i="7" s="1"/>
  <c r="E19" i="7"/>
  <c r="H19" i="7" s="1"/>
  <c r="E18" i="7"/>
  <c r="H18" i="7" s="1"/>
  <c r="E17" i="7"/>
  <c r="H17" i="7" s="1"/>
  <c r="E16" i="7"/>
  <c r="H16" i="7" s="1"/>
  <c r="E15" i="7"/>
  <c r="H15" i="7" s="1"/>
  <c r="E14" i="7"/>
  <c r="H14" i="7" s="1"/>
  <c r="E13" i="7"/>
  <c r="H13" i="7" s="1"/>
  <c r="E12" i="7"/>
  <c r="H12" i="7" s="1"/>
  <c r="E11" i="7"/>
  <c r="H11" i="7" s="1"/>
  <c r="E10" i="7"/>
  <c r="H10" i="7" s="1"/>
  <c r="H9" i="7" s="1"/>
  <c r="G9" i="7"/>
  <c r="G52" i="7" s="1"/>
  <c r="F9" i="7"/>
  <c r="F52" i="7" s="1"/>
  <c r="E9" i="7"/>
  <c r="E52" i="7" s="1"/>
  <c r="D9" i="7"/>
  <c r="D52" i="7" s="1"/>
  <c r="C9" i="7"/>
  <c r="C52" i="7" s="1"/>
  <c r="F158" i="6"/>
  <c r="I158" i="6" s="1"/>
  <c r="F157" i="6"/>
  <c r="I157" i="6" s="1"/>
  <c r="F156" i="6"/>
  <c r="I156" i="6" s="1"/>
  <c r="F155" i="6"/>
  <c r="I155" i="6" s="1"/>
  <c r="F154" i="6"/>
  <c r="I154" i="6" s="1"/>
  <c r="F153" i="6"/>
  <c r="I153" i="6" s="1"/>
  <c r="I152" i="6"/>
  <c r="F152" i="6"/>
  <c r="H151" i="6"/>
  <c r="G151" i="6"/>
  <c r="G85" i="6" s="1"/>
  <c r="F151" i="6"/>
  <c r="I151" i="6" s="1"/>
  <c r="E151" i="6"/>
  <c r="D151" i="6"/>
  <c r="F150" i="6"/>
  <c r="I150" i="6" s="1"/>
  <c r="F149" i="6"/>
  <c r="I149" i="6" s="1"/>
  <c r="F148" i="6"/>
  <c r="I148" i="6" s="1"/>
  <c r="H147" i="6"/>
  <c r="G147" i="6"/>
  <c r="E147" i="6"/>
  <c r="D147" i="6"/>
  <c r="F146" i="6"/>
  <c r="I146" i="6" s="1"/>
  <c r="F145" i="6"/>
  <c r="I145" i="6" s="1"/>
  <c r="I144" i="6"/>
  <c r="F144" i="6"/>
  <c r="F143" i="6"/>
  <c r="I143" i="6" s="1"/>
  <c r="F142" i="6"/>
  <c r="I142" i="6" s="1"/>
  <c r="F141" i="6"/>
  <c r="I141" i="6" s="1"/>
  <c r="F140" i="6"/>
  <c r="F139" i="6"/>
  <c r="I139" i="6" s="1"/>
  <c r="H138" i="6"/>
  <c r="G138" i="6"/>
  <c r="E138" i="6"/>
  <c r="D138" i="6"/>
  <c r="F137" i="6"/>
  <c r="I137" i="6" s="1"/>
  <c r="F136" i="6"/>
  <c r="F134" i="6" s="1"/>
  <c r="I134" i="6" s="1"/>
  <c r="F135" i="6"/>
  <c r="I135" i="6" s="1"/>
  <c r="H134" i="6"/>
  <c r="G134" i="6"/>
  <c r="E134" i="6"/>
  <c r="D134" i="6"/>
  <c r="F133" i="6"/>
  <c r="I133" i="6" s="1"/>
  <c r="I132" i="6"/>
  <c r="F132" i="6"/>
  <c r="F131" i="6"/>
  <c r="I131" i="6" s="1"/>
  <c r="F130" i="6"/>
  <c r="I130" i="6" s="1"/>
  <c r="F129" i="6"/>
  <c r="I129" i="6" s="1"/>
  <c r="F128" i="6"/>
  <c r="I128" i="6" s="1"/>
  <c r="F127" i="6"/>
  <c r="I127" i="6" s="1"/>
  <c r="F126" i="6"/>
  <c r="F125" i="6"/>
  <c r="I125" i="6" s="1"/>
  <c r="H124" i="6"/>
  <c r="G124" i="6"/>
  <c r="E124" i="6"/>
  <c r="D124" i="6"/>
  <c r="F123" i="6"/>
  <c r="I123" i="6" s="1"/>
  <c r="F122" i="6"/>
  <c r="I122" i="6" s="1"/>
  <c r="F121" i="6"/>
  <c r="I121" i="6" s="1"/>
  <c r="F120" i="6"/>
  <c r="I120" i="6" s="1"/>
  <c r="F119" i="6"/>
  <c r="I119" i="6" s="1"/>
  <c r="I118" i="6"/>
  <c r="F118" i="6"/>
  <c r="F117" i="6"/>
  <c r="I117" i="6" s="1"/>
  <c r="F116" i="6"/>
  <c r="F114" i="6" s="1"/>
  <c r="I114" i="6" s="1"/>
  <c r="F115" i="6"/>
  <c r="I115" i="6" s="1"/>
  <c r="H114" i="6"/>
  <c r="G114" i="6"/>
  <c r="E114" i="6"/>
  <c r="D114" i="6"/>
  <c r="F113" i="6"/>
  <c r="I113" i="6" s="1"/>
  <c r="I112" i="6"/>
  <c r="F112" i="6"/>
  <c r="F111" i="6"/>
  <c r="I111" i="6" s="1"/>
  <c r="F110" i="6"/>
  <c r="I110" i="6" s="1"/>
  <c r="F109" i="6"/>
  <c r="I109" i="6" s="1"/>
  <c r="F108" i="6"/>
  <c r="I108" i="6" s="1"/>
  <c r="F107" i="6"/>
  <c r="I107" i="6" s="1"/>
  <c r="F106" i="6"/>
  <c r="F105" i="6"/>
  <c r="I105" i="6" s="1"/>
  <c r="H104" i="6"/>
  <c r="G104" i="6"/>
  <c r="E104" i="6"/>
  <c r="D104" i="6"/>
  <c r="D85" i="6" s="1"/>
  <c r="F103" i="6"/>
  <c r="I103" i="6" s="1"/>
  <c r="F102" i="6"/>
  <c r="I102" i="6" s="1"/>
  <c r="F101" i="6"/>
  <c r="I101" i="6" s="1"/>
  <c r="F100" i="6"/>
  <c r="I100" i="6" s="1"/>
  <c r="F99" i="6"/>
  <c r="I99" i="6" s="1"/>
  <c r="I98" i="6"/>
  <c r="F98" i="6"/>
  <c r="F97" i="6"/>
  <c r="I97" i="6" s="1"/>
  <c r="F96" i="6"/>
  <c r="F94" i="6" s="1"/>
  <c r="I94" i="6" s="1"/>
  <c r="F95" i="6"/>
  <c r="I95" i="6" s="1"/>
  <c r="H94" i="6"/>
  <c r="G94" i="6"/>
  <c r="E94" i="6"/>
  <c r="D94" i="6"/>
  <c r="F93" i="6"/>
  <c r="I93" i="6" s="1"/>
  <c r="F92" i="6"/>
  <c r="I92" i="6" s="1"/>
  <c r="F91" i="6"/>
  <c r="I91" i="6" s="1"/>
  <c r="I90" i="6"/>
  <c r="F90" i="6"/>
  <c r="F89" i="6"/>
  <c r="I89" i="6" s="1"/>
  <c r="F88" i="6"/>
  <c r="F86" i="6" s="1"/>
  <c r="F87" i="6"/>
  <c r="I87" i="6" s="1"/>
  <c r="H86" i="6"/>
  <c r="G86" i="6"/>
  <c r="E86" i="6"/>
  <c r="D86" i="6"/>
  <c r="H85" i="6"/>
  <c r="I83" i="6"/>
  <c r="F83" i="6"/>
  <c r="F82" i="6"/>
  <c r="I82" i="6" s="1"/>
  <c r="F81" i="6"/>
  <c r="I81" i="6" s="1"/>
  <c r="F80" i="6"/>
  <c r="I80" i="6" s="1"/>
  <c r="F79" i="6"/>
  <c r="I79" i="6" s="1"/>
  <c r="F78" i="6"/>
  <c r="I78" i="6" s="1"/>
  <c r="F77" i="6"/>
  <c r="I77" i="6" s="1"/>
  <c r="H76" i="6"/>
  <c r="G76" i="6"/>
  <c r="G10" i="6" s="1"/>
  <c r="G160" i="6" s="1"/>
  <c r="E76" i="6"/>
  <c r="D76" i="6"/>
  <c r="I75" i="6"/>
  <c r="F75" i="6"/>
  <c r="F74" i="6"/>
  <c r="I74" i="6" s="1"/>
  <c r="F73" i="6"/>
  <c r="I73" i="6" s="1"/>
  <c r="H72" i="6"/>
  <c r="G72" i="6"/>
  <c r="E72" i="6"/>
  <c r="D72" i="6"/>
  <c r="F71" i="6"/>
  <c r="I71" i="6" s="1"/>
  <c r="F70" i="6"/>
  <c r="I70" i="6" s="1"/>
  <c r="F69" i="6"/>
  <c r="I69" i="6" s="1"/>
  <c r="F68" i="6"/>
  <c r="I68" i="6" s="1"/>
  <c r="I67" i="6"/>
  <c r="F67" i="6"/>
  <c r="F66" i="6"/>
  <c r="I66" i="6" s="1"/>
  <c r="F65" i="6"/>
  <c r="F63" i="6" s="1"/>
  <c r="I63" i="6" s="1"/>
  <c r="F64" i="6"/>
  <c r="I64" i="6" s="1"/>
  <c r="H63" i="6"/>
  <c r="G63" i="6"/>
  <c r="E63" i="6"/>
  <c r="D63" i="6"/>
  <c r="F62" i="6"/>
  <c r="I62" i="6" s="1"/>
  <c r="F61" i="6"/>
  <c r="I61" i="6" s="1"/>
  <c r="F60" i="6"/>
  <c r="I60" i="6" s="1"/>
  <c r="H59" i="6"/>
  <c r="G59" i="6"/>
  <c r="E59" i="6"/>
  <c r="D59" i="6"/>
  <c r="F58" i="6"/>
  <c r="I58" i="6" s="1"/>
  <c r="F57" i="6"/>
  <c r="I57" i="6" s="1"/>
  <c r="F56" i="6"/>
  <c r="I56" i="6" s="1"/>
  <c r="F55" i="6"/>
  <c r="I55" i="6" s="1"/>
  <c r="F54" i="6"/>
  <c r="I54" i="6" s="1"/>
  <c r="F53" i="6"/>
  <c r="I53" i="6" s="1"/>
  <c r="F52" i="6"/>
  <c r="I52" i="6" s="1"/>
  <c r="I51" i="6"/>
  <c r="F51" i="6"/>
  <c r="F50" i="6"/>
  <c r="I50" i="6" s="1"/>
  <c r="H49" i="6"/>
  <c r="G49" i="6"/>
  <c r="E49" i="6"/>
  <c r="D49" i="6"/>
  <c r="F48" i="6"/>
  <c r="I48" i="6" s="1"/>
  <c r="F47" i="6"/>
  <c r="I47" i="6" s="1"/>
  <c r="F46" i="6"/>
  <c r="I46" i="6" s="1"/>
  <c r="F45" i="6"/>
  <c r="I45" i="6" s="1"/>
  <c r="F44" i="6"/>
  <c r="I44" i="6" s="1"/>
  <c r="I43" i="6"/>
  <c r="F43" i="6"/>
  <c r="F42" i="6"/>
  <c r="I42" i="6" s="1"/>
  <c r="F41" i="6"/>
  <c r="F39" i="6" s="1"/>
  <c r="F40" i="6"/>
  <c r="I40" i="6" s="1"/>
  <c r="H39" i="6"/>
  <c r="G39" i="6"/>
  <c r="E39" i="6"/>
  <c r="D39" i="6"/>
  <c r="D10" i="6" s="1"/>
  <c r="D160" i="6" s="1"/>
  <c r="F38" i="6"/>
  <c r="I38" i="6" s="1"/>
  <c r="F37" i="6"/>
  <c r="I37" i="6" s="1"/>
  <c r="F36" i="6"/>
  <c r="I36" i="6" s="1"/>
  <c r="I35" i="6"/>
  <c r="F35" i="6"/>
  <c r="F34" i="6"/>
  <c r="I34" i="6" s="1"/>
  <c r="F33" i="6"/>
  <c r="I33" i="6" s="1"/>
  <c r="F32" i="6"/>
  <c r="I32" i="6" s="1"/>
  <c r="F31" i="6"/>
  <c r="I31" i="6" s="1"/>
  <c r="F30" i="6"/>
  <c r="I30" i="6" s="1"/>
  <c r="H29" i="6"/>
  <c r="G29" i="6"/>
  <c r="E29" i="6"/>
  <c r="D29" i="6"/>
  <c r="F28" i="6"/>
  <c r="I28" i="6" s="1"/>
  <c r="I27" i="6"/>
  <c r="F27" i="6"/>
  <c r="F26" i="6"/>
  <c r="I26" i="6" s="1"/>
  <c r="F25" i="6"/>
  <c r="I25" i="6" s="1"/>
  <c r="F24" i="6"/>
  <c r="I24" i="6" s="1"/>
  <c r="F23" i="6"/>
  <c r="I23" i="6" s="1"/>
  <c r="F22" i="6"/>
  <c r="I22" i="6" s="1"/>
  <c r="F21" i="6"/>
  <c r="I21" i="6" s="1"/>
  <c r="I19" i="6" s="1"/>
  <c r="F20" i="6"/>
  <c r="I20" i="6" s="1"/>
  <c r="H19" i="6"/>
  <c r="G19" i="6"/>
  <c r="E19" i="6"/>
  <c r="D19" i="6"/>
  <c r="F18" i="6"/>
  <c r="I18" i="6" s="1"/>
  <c r="F17" i="6"/>
  <c r="I17" i="6" s="1"/>
  <c r="F16" i="6"/>
  <c r="I16" i="6" s="1"/>
  <c r="F15" i="6"/>
  <c r="I15" i="6" s="1"/>
  <c r="F14" i="6"/>
  <c r="I14" i="6" s="1"/>
  <c r="I13" i="6"/>
  <c r="F13" i="6"/>
  <c r="F12" i="6"/>
  <c r="I12" i="6" s="1"/>
  <c r="H11" i="6"/>
  <c r="H10" i="6" s="1"/>
  <c r="H160" i="6" s="1"/>
  <c r="G11" i="6"/>
  <c r="E11" i="6"/>
  <c r="E10" i="6" s="1"/>
  <c r="D11" i="6"/>
  <c r="G77" i="5"/>
  <c r="F77" i="5"/>
  <c r="D77" i="5"/>
  <c r="C77" i="5"/>
  <c r="H76" i="5"/>
  <c r="E76" i="5"/>
  <c r="E77" i="5" s="1"/>
  <c r="H75" i="5"/>
  <c r="H77" i="5" s="1"/>
  <c r="E75" i="5"/>
  <c r="H70" i="5"/>
  <c r="E70" i="5"/>
  <c r="H69" i="5"/>
  <c r="G69" i="5"/>
  <c r="F69" i="5"/>
  <c r="E69" i="5"/>
  <c r="D69" i="5"/>
  <c r="C69" i="5"/>
  <c r="H65" i="5"/>
  <c r="E65" i="5"/>
  <c r="H64" i="5"/>
  <c r="E64" i="5"/>
  <c r="H63" i="5"/>
  <c r="E63" i="5"/>
  <c r="E61" i="5" s="1"/>
  <c r="H62" i="5"/>
  <c r="H61" i="5" s="1"/>
  <c r="E62" i="5"/>
  <c r="G61" i="5"/>
  <c r="F61" i="5"/>
  <c r="D61" i="5"/>
  <c r="C61" i="5"/>
  <c r="H60" i="5"/>
  <c r="E60" i="5"/>
  <c r="H59" i="5"/>
  <c r="E59" i="5"/>
  <c r="H58" i="5"/>
  <c r="E58" i="5"/>
  <c r="H57" i="5"/>
  <c r="E57" i="5"/>
  <c r="H56" i="5"/>
  <c r="G56" i="5"/>
  <c r="F56" i="5"/>
  <c r="E56" i="5"/>
  <c r="D56" i="5"/>
  <c r="C56" i="5"/>
  <c r="H55" i="5"/>
  <c r="E55" i="5"/>
  <c r="H54" i="5"/>
  <c r="E54" i="5"/>
  <c r="H53" i="5"/>
  <c r="E53" i="5"/>
  <c r="H52" i="5"/>
  <c r="E52" i="5"/>
  <c r="H51" i="5"/>
  <c r="E51" i="5"/>
  <c r="H50" i="5"/>
  <c r="E50" i="5"/>
  <c r="H49" i="5"/>
  <c r="E49" i="5"/>
  <c r="E47" i="5" s="1"/>
  <c r="E67" i="5" s="1"/>
  <c r="H48" i="5"/>
  <c r="H47" i="5" s="1"/>
  <c r="E48" i="5"/>
  <c r="G47" i="5"/>
  <c r="G67" i="5" s="1"/>
  <c r="F47" i="5"/>
  <c r="F67" i="5" s="1"/>
  <c r="D47" i="5"/>
  <c r="D67" i="5" s="1"/>
  <c r="C47" i="5"/>
  <c r="C67" i="5" s="1"/>
  <c r="H40" i="5"/>
  <c r="E40" i="5"/>
  <c r="E38" i="5" s="1"/>
  <c r="H39" i="5"/>
  <c r="E39" i="5"/>
  <c r="H38" i="5"/>
  <c r="G38" i="5"/>
  <c r="F38" i="5"/>
  <c r="D38" i="5"/>
  <c r="C38" i="5"/>
  <c r="H37" i="5"/>
  <c r="E37" i="5"/>
  <c r="H36" i="5"/>
  <c r="G36" i="5"/>
  <c r="F36" i="5"/>
  <c r="E36" i="5"/>
  <c r="D36" i="5"/>
  <c r="C36" i="5"/>
  <c r="H35" i="5"/>
  <c r="E35" i="5"/>
  <c r="H34" i="5"/>
  <c r="E34" i="5"/>
  <c r="H33" i="5"/>
  <c r="E33" i="5"/>
  <c r="H32" i="5"/>
  <c r="E32" i="5"/>
  <c r="H31" i="5"/>
  <c r="E31" i="5"/>
  <c r="H30" i="5"/>
  <c r="E30" i="5"/>
  <c r="E29" i="5" s="1"/>
  <c r="H29" i="5"/>
  <c r="G29" i="5"/>
  <c r="F29" i="5"/>
  <c r="D29" i="5"/>
  <c r="C29" i="5"/>
  <c r="H28" i="5"/>
  <c r="E28" i="5"/>
  <c r="H27" i="5"/>
  <c r="E27" i="5"/>
  <c r="H26" i="5"/>
  <c r="E26" i="5"/>
  <c r="H25" i="5"/>
  <c r="E25" i="5"/>
  <c r="H24" i="5"/>
  <c r="E24" i="5"/>
  <c r="H23" i="5"/>
  <c r="E23" i="5"/>
  <c r="H22" i="5"/>
  <c r="E22" i="5"/>
  <c r="H21" i="5"/>
  <c r="E21" i="5"/>
  <c r="H20" i="5"/>
  <c r="E20" i="5"/>
  <c r="H19" i="5"/>
  <c r="E19" i="5"/>
  <c r="H18" i="5"/>
  <c r="E18" i="5"/>
  <c r="H17" i="5"/>
  <c r="G17" i="5"/>
  <c r="G42" i="5" s="1"/>
  <c r="G72" i="5" s="1"/>
  <c r="F17" i="5"/>
  <c r="F42" i="5" s="1"/>
  <c r="E17" i="5"/>
  <c r="D17" i="5"/>
  <c r="D42" i="5" s="1"/>
  <c r="D72" i="5" s="1"/>
  <c r="C17" i="5"/>
  <c r="C42" i="5" s="1"/>
  <c r="C72" i="5" s="1"/>
  <c r="H16" i="5"/>
  <c r="E16" i="5"/>
  <c r="H15" i="5"/>
  <c r="E15" i="5"/>
  <c r="H14" i="5"/>
  <c r="E14" i="5"/>
  <c r="H13" i="5"/>
  <c r="E13" i="5"/>
  <c r="H12" i="5"/>
  <c r="E12" i="5"/>
  <c r="H11" i="5"/>
  <c r="E11" i="5"/>
  <c r="H10" i="5"/>
  <c r="H42" i="5" s="1"/>
  <c r="E10" i="5"/>
  <c r="E80" i="4"/>
  <c r="D80" i="4"/>
  <c r="E78" i="4"/>
  <c r="D78" i="4"/>
  <c r="C78" i="4"/>
  <c r="E76" i="4"/>
  <c r="D76" i="4"/>
  <c r="C76" i="4"/>
  <c r="E75" i="4"/>
  <c r="E74" i="4" s="1"/>
  <c r="E82" i="4" s="1"/>
  <c r="E84" i="4" s="1"/>
  <c r="D75" i="4"/>
  <c r="D74" i="4" s="1"/>
  <c r="C75" i="4"/>
  <c r="C74" i="4"/>
  <c r="E72" i="4"/>
  <c r="D72" i="4"/>
  <c r="D82" i="4" s="1"/>
  <c r="D84" i="4" s="1"/>
  <c r="C72" i="4"/>
  <c r="C82" i="4" s="1"/>
  <c r="C84" i="4" s="1"/>
  <c r="D64" i="4"/>
  <c r="D66" i="4" s="1"/>
  <c r="E62" i="4"/>
  <c r="D62" i="4"/>
  <c r="E60" i="4"/>
  <c r="D60" i="4"/>
  <c r="C60" i="4"/>
  <c r="E58" i="4"/>
  <c r="D58" i="4"/>
  <c r="C58" i="4"/>
  <c r="E57" i="4"/>
  <c r="D57" i="4"/>
  <c r="C57" i="4"/>
  <c r="E56" i="4"/>
  <c r="D56" i="4"/>
  <c r="C56" i="4"/>
  <c r="E54" i="4"/>
  <c r="E64" i="4" s="1"/>
  <c r="E66" i="4" s="1"/>
  <c r="D54" i="4"/>
  <c r="C54" i="4"/>
  <c r="C64" i="4" s="1"/>
  <c r="C66" i="4" s="1"/>
  <c r="E48" i="4"/>
  <c r="E12" i="4" s="1"/>
  <c r="E9" i="4" s="1"/>
  <c r="E22" i="4" s="1"/>
  <c r="E24" i="4" s="1"/>
  <c r="E26" i="4" s="1"/>
  <c r="E35" i="4" s="1"/>
  <c r="D48" i="4"/>
  <c r="D12" i="4" s="1"/>
  <c r="D9" i="4" s="1"/>
  <c r="D22" i="4" s="1"/>
  <c r="D24" i="4" s="1"/>
  <c r="D26" i="4" s="1"/>
  <c r="D35" i="4" s="1"/>
  <c r="E44" i="4"/>
  <c r="D44" i="4"/>
  <c r="C44" i="4"/>
  <c r="E41" i="4"/>
  <c r="D41" i="4"/>
  <c r="C41" i="4"/>
  <c r="C48" i="4" s="1"/>
  <c r="C12" i="4" s="1"/>
  <c r="C9" i="4" s="1"/>
  <c r="C22" i="4" s="1"/>
  <c r="C24" i="4" s="1"/>
  <c r="C26" i="4" s="1"/>
  <c r="C35" i="4" s="1"/>
  <c r="E31" i="4"/>
  <c r="D31" i="4"/>
  <c r="C31" i="4"/>
  <c r="E18" i="4"/>
  <c r="D18" i="4"/>
  <c r="C18" i="4"/>
  <c r="E14" i="4"/>
  <c r="D14" i="4"/>
  <c r="C14" i="4"/>
  <c r="I21" i="3"/>
  <c r="E21" i="3"/>
  <c r="L20" i="3"/>
  <c r="L19" i="3"/>
  <c r="L18" i="3"/>
  <c r="L17" i="3"/>
  <c r="L16" i="3"/>
  <c r="L15" i="3"/>
  <c r="K15" i="3"/>
  <c r="J15" i="3"/>
  <c r="I15" i="3"/>
  <c r="H15" i="3"/>
  <c r="G15" i="3"/>
  <c r="F15" i="3"/>
  <c r="E15" i="3"/>
  <c r="D15" i="3"/>
  <c r="C15" i="3"/>
  <c r="L14" i="3"/>
  <c r="L13" i="3"/>
  <c r="L12" i="3"/>
  <c r="L11" i="3"/>
  <c r="L10" i="3"/>
  <c r="L9" i="3" s="1"/>
  <c r="L21" i="3" s="1"/>
  <c r="K9" i="3"/>
  <c r="K21" i="3" s="1"/>
  <c r="J9" i="3"/>
  <c r="J21" i="3" s="1"/>
  <c r="I9" i="3"/>
  <c r="H9" i="3"/>
  <c r="H21" i="3" s="1"/>
  <c r="G9" i="3"/>
  <c r="G21" i="3" s="1"/>
  <c r="F9" i="3"/>
  <c r="F21" i="3" s="1"/>
  <c r="E9" i="3"/>
  <c r="D9" i="3"/>
  <c r="D21" i="3" s="1"/>
  <c r="C9" i="3"/>
  <c r="C21" i="3" s="1"/>
  <c r="G36" i="2"/>
  <c r="F36" i="2"/>
  <c r="E36" i="2"/>
  <c r="D36" i="2"/>
  <c r="C36" i="2"/>
  <c r="G29" i="2"/>
  <c r="G28" i="2"/>
  <c r="G27" i="2"/>
  <c r="G26" i="2" s="1"/>
  <c r="I26" i="2"/>
  <c r="H26" i="2"/>
  <c r="F26" i="2"/>
  <c r="E26" i="2"/>
  <c r="D26" i="2"/>
  <c r="C26" i="2"/>
  <c r="G24" i="2"/>
  <c r="G23" i="2"/>
  <c r="G22" i="2"/>
  <c r="G21" i="2" s="1"/>
  <c r="I21" i="2"/>
  <c r="H21" i="2"/>
  <c r="F21" i="2"/>
  <c r="E21" i="2"/>
  <c r="D21" i="2"/>
  <c r="C21" i="2"/>
  <c r="I13" i="2"/>
  <c r="H13" i="2"/>
  <c r="G13" i="2"/>
  <c r="G8" i="2" s="1"/>
  <c r="G19" i="2" s="1"/>
  <c r="F13" i="2"/>
  <c r="E13" i="2"/>
  <c r="D13" i="2"/>
  <c r="C13" i="2"/>
  <c r="C8" i="2" s="1"/>
  <c r="C19" i="2" s="1"/>
  <c r="I9" i="2"/>
  <c r="I8" i="2" s="1"/>
  <c r="I19" i="2" s="1"/>
  <c r="H9" i="2"/>
  <c r="G9" i="2"/>
  <c r="F9" i="2"/>
  <c r="F8" i="2" s="1"/>
  <c r="F19" i="2" s="1"/>
  <c r="E9" i="2"/>
  <c r="E8" i="2" s="1"/>
  <c r="E19" i="2" s="1"/>
  <c r="D9" i="2"/>
  <c r="C9" i="2"/>
  <c r="H8" i="2"/>
  <c r="H19" i="2" s="1"/>
  <c r="D8" i="2"/>
  <c r="D19" i="2" s="1"/>
  <c r="G75" i="1"/>
  <c r="F75" i="1"/>
  <c r="G68" i="1"/>
  <c r="F68" i="1"/>
  <c r="G63" i="1"/>
  <c r="G79" i="1" s="1"/>
  <c r="F63" i="1"/>
  <c r="F79" i="1" s="1"/>
  <c r="D60" i="1"/>
  <c r="C60" i="1"/>
  <c r="G57" i="1"/>
  <c r="F57" i="1"/>
  <c r="G42" i="1"/>
  <c r="F42" i="1"/>
  <c r="D41" i="1"/>
  <c r="C41" i="1"/>
  <c r="G38" i="1"/>
  <c r="F38" i="1"/>
  <c r="D38" i="1"/>
  <c r="C38" i="1"/>
  <c r="G31" i="1"/>
  <c r="F31" i="1"/>
  <c r="D31" i="1"/>
  <c r="C31" i="1"/>
  <c r="G27" i="1"/>
  <c r="F27" i="1"/>
  <c r="D25" i="1"/>
  <c r="D47" i="1" s="1"/>
  <c r="D62" i="1" s="1"/>
  <c r="C25" i="1"/>
  <c r="C47" i="1" s="1"/>
  <c r="C62" i="1" s="1"/>
  <c r="G23" i="1"/>
  <c r="F23" i="1"/>
  <c r="G19" i="1"/>
  <c r="F19" i="1"/>
  <c r="D17" i="1"/>
  <c r="C17" i="1"/>
  <c r="G9" i="1"/>
  <c r="G47" i="1" s="1"/>
  <c r="G59" i="1" s="1"/>
  <c r="G81" i="1" s="1"/>
  <c r="F9" i="1"/>
  <c r="F47" i="1" s="1"/>
  <c r="F59" i="1" s="1"/>
  <c r="F81" i="1" s="1"/>
  <c r="D9" i="1"/>
  <c r="C9" i="1"/>
  <c r="G12" i="8" l="1"/>
  <c r="G11" i="8" s="1"/>
  <c r="D11" i="8"/>
  <c r="G14" i="8"/>
  <c r="G23" i="8"/>
  <c r="G70" i="8"/>
  <c r="G81" i="8"/>
  <c r="D59" i="8"/>
  <c r="G59" i="8" s="1"/>
  <c r="D49" i="8"/>
  <c r="H32" i="7"/>
  <c r="H30" i="7" s="1"/>
  <c r="H52" i="7" s="1"/>
  <c r="I86" i="6"/>
  <c r="I11" i="6"/>
  <c r="I29" i="6"/>
  <c r="I49" i="6"/>
  <c r="F11" i="6"/>
  <c r="I41" i="6"/>
  <c r="I39" i="6" s="1"/>
  <c r="F72" i="6"/>
  <c r="I72" i="6" s="1"/>
  <c r="I96" i="6"/>
  <c r="F138" i="6"/>
  <c r="I138" i="6" s="1"/>
  <c r="F49" i="6"/>
  <c r="E85" i="6"/>
  <c r="E160" i="6" s="1"/>
  <c r="F104" i="6"/>
  <c r="I104" i="6" s="1"/>
  <c r="F124" i="6"/>
  <c r="I124" i="6" s="1"/>
  <c r="I140" i="6"/>
  <c r="F147" i="6"/>
  <c r="I147" i="6" s="1"/>
  <c r="F29" i="6"/>
  <c r="F19" i="6"/>
  <c r="F59" i="6"/>
  <c r="I59" i="6" s="1"/>
  <c r="I65" i="6"/>
  <c r="I88" i="6"/>
  <c r="I116" i="6"/>
  <c r="I136" i="6"/>
  <c r="F76" i="6"/>
  <c r="I76" i="6" s="1"/>
  <c r="I106" i="6"/>
  <c r="I126" i="6"/>
  <c r="E42" i="5"/>
  <c r="E72" i="5" s="1"/>
  <c r="F72" i="5"/>
  <c r="H67" i="5"/>
  <c r="H72" i="5" s="1"/>
  <c r="G49" i="8" l="1"/>
  <c r="D48" i="8"/>
  <c r="G48" i="8" s="1"/>
  <c r="D85" i="8"/>
  <c r="G85" i="8"/>
  <c r="I10" i="6"/>
  <c r="I160" i="6" s="1"/>
  <c r="F10" i="6"/>
  <c r="F160" i="6" s="1"/>
  <c r="F85" i="6"/>
  <c r="I85" i="6"/>
</calcChain>
</file>

<file path=xl/sharedStrings.xml><?xml version="1.0" encoding="utf-8"?>
<sst xmlns="http://schemas.openxmlformats.org/spreadsheetml/2006/main" count="660" uniqueCount="453">
  <si>
    <t>Universidad Tecnológica de Tehuacán (a)</t>
  </si>
  <si>
    <t>Estado de Situación Financiera Detallado - LDF</t>
  </si>
  <si>
    <t>Al 31 de diciembre de 2023 y al 31 de Diciembre de 2024 (b)</t>
  </si>
  <si>
    <t>(PESOS)</t>
  </si>
  <si>
    <t>Concepto (c)</t>
  </si>
  <si>
    <t>2024 (d)</t>
  </si>
  <si>
    <t>31 de diciembre de 2023 (e)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</si>
  <si>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</si>
  <si>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</si>
  <si>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</si>
  <si>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</si>
  <si>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</si>
  <si>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</si>
  <si>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</si>
  <si>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</si>
  <si>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</si>
  <si>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</si>
  <si>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</si>
  <si>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</si>
  <si>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</si>
  <si>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</si>
  <si>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</si>
  <si>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</si>
  <si>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</si>
  <si>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</si>
  <si>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</si>
  <si>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</si>
  <si>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</si>
  <si>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</si>
  <si>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</si>
  <si>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</si>
  <si>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</si>
  <si>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</si>
  <si>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</si>
  <si>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</si>
  <si>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</si>
  <si>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</si>
  <si>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</si>
  <si>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</si>
  <si>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</si>
  <si>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</si>
  <si>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</si>
  <si>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</si>
  <si>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</si>
  <si>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</si>
  <si>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</si>
  <si>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</si>
  <si>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</si>
  <si>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</si>
  <si>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</si>
  <si>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</si>
  <si>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</si>
  <si>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</si>
  <si>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</si>
  <si>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</si>
  <si>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</si>
  <si>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</si>
  <si>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</si>
  <si>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</si>
  <si>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</si>
  <si>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</si>
  <si>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</si>
  <si>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</si>
  <si>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</si>
  <si>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</si>
  <si>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</si>
  <si>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</si>
  <si>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</si>
  <si>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</si>
  <si>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</si>
  <si>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</si>
  <si>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</si>
  <si>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</si>
  <si>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</si>
  <si>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</si>
  <si>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</si>
  <si>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</si>
  <si>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</si>
  <si>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</si>
  <si>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</si>
  <si>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</si>
  <si>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</si>
  <si>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</si>
  <si>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</si>
  <si>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</si>
  <si>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</si>
  <si>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</si>
  <si>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</si>
  <si>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</si>
  <si>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</si>
  <si>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</si>
  <si>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</si>
  <si>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</si>
  <si>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</si>
  <si>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</si>
  <si>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</si>
  <si>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</si>
  <si>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</si>
  <si>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</si>
  <si>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</si>
  <si>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</si>
  <si>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</si>
  <si>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</si>
  <si>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</si>
  <si>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</si>
  <si>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</si>
  <si>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</si>
  <si>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</si>
  <si>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</si>
  <si>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</si>
  <si>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</si>
  <si>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</si>
  <si>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</si>
  <si>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</si>
  <si>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</si>
  <si>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</si>
  <si>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</si>
  <si>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</si>
  <si>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</si>
  <si>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</si>
  <si>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</si>
  <si>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</si>
  <si>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</si>
  <si>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</si>
  <si>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</si>
  <si>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Del 1 de Enero al 31 de Diciembre de 2024 (b)</t>
  </si>
  <si>
    <t>Denominación de la Deuda Pública y Otros Pasivos</t>
  </si>
  <si>
    <t>Saldo al 31 de diciembre de 2023 (d)</t>
  </si>
  <si>
    <t>Disposiciones del Periodo</t>
  </si>
  <si>
    <t>Amortizaciones del Periodo</t>
  </si>
  <si>
    <t>Revaluaciones, Reclasificaciones y Otros Ajustes</t>
  </si>
  <si>
    <t>Saldo Final del Periodo (h)</t>
  </si>
  <si>
    <t>Pago de Intereses del Periodo</t>
  </si>
  <si>
    <t>Pago de Comisiones y demás costos asociados durante el Periodo</t>
  </si>
  <si>
    <t>(c)</t>
  </si>
  <si>
    <t>(d)</t>
  </si>
  <si>
    <t>(e)</t>
  </si>
  <si>
    <t>(f)</t>
  </si>
  <si>
    <t>(g)</t>
  </si>
  <si>
    <t>h=d+e-f+g</t>
  </si>
  <si>
    <t>(i)</t>
  </si>
  <si>
    <t>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</si>
  <si>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</si>
  <si>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</si>
  <si>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</si>
  <si>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</si>
  <si>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</si>
  <si>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</si>
  <si>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</si>
  <si>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</si>
  <si>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</si>
  <si>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</si>
  <si>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</si>
  <si>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4. Deuda Contingente 1 (informativo)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</si>
  <si>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</si>
  <si>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</si>
  <si>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</si>
  <si>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</si>
  <si>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</si>
  <si>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</si>
  <si>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</si>
  <si>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1.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</si>
  <si>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2. Se refiere al valor del Bono Cupón Cero que respalda el pago de los créditos asociados al mismo (Activo).</t>
  </si>
  <si>
    <t>Obligaciones a Corto Plazo (k)</t>
  </si>
  <si>
    <t>Monto Contratado (l)</t>
  </si>
  <si>
    <t>Plazo Pactado                (m)</t>
  </si>
  <si>
    <t>Tasa de Interés</t>
  </si>
  <si>
    <t>Comisiones y Costos Relacionados (o)</t>
  </si>
  <si>
    <t>Tasa Efectiva</t>
  </si>
  <si>
    <t>(n)</t>
  </si>
  <si>
    <t>(p)</t>
  </si>
  <si>
    <t>6. Obligaciones a Corto Plazo (Informativo)</t>
  </si>
  <si>
    <t>A. Crédito 1</t>
  </si>
  <si>
    <t>B. Crédito 2</t>
  </si>
  <si>
    <t>C. Crédito XX</t>
  </si>
  <si>
    <t>Informe Analítico de Obligaciones Diferentes de Financiamientos – LDF</t>
  </si>
  <si>
    <t>Denominación de las Obligaciones Diferentes de Financiamiento</t>
  </si>
  <si>
    <t>Fecha del Contrato</t>
  </si>
  <si>
    <t>Fecha de inicio de operación del proyecto</t>
  </si>
  <si>
    <t>Fecha de vencimiento</t>
  </si>
  <si>
    <t>Monto de la inversión pactado</t>
  </si>
  <si>
    <t>Plazo pactado</t>
  </si>
  <si>
    <t>Monto promedio mensual del pago de la contraprestación</t>
  </si>
  <si>
    <t>Monto promedio mensual del pago de la contraprestación correspondiente al pago de inversión</t>
  </si>
  <si>
    <t>Monto pagado de la inversión al XX de XXXX de 20XN</t>
  </si>
  <si>
    <t>Monto pagado de la inversión actualizado al XX de XXXX de 20XN</t>
  </si>
  <si>
    <t>Saldo pendiente por pagar de la inversión al XX de XXXX de 20XN</t>
  </si>
  <si>
    <t>(h)</t>
  </si>
  <si>
    <t>(k)</t>
  </si>
  <si>
    <t>(l)</t>
  </si>
  <si>
    <t>(m = g – l)</t>
  </si>
  <si>
    <t>A. Asociaciones Público Privadas (APP’s)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</si>
  <si>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</si>
  <si>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</si>
  <si>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</si>
  <si>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</si>
  <si>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</si>
  <si>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</si>
  <si>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</si>
  <si>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</si>
  <si>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</si>
  <si>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</si>
  <si>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Balance Presupuestario - LDF</t>
  </si>
  <si>
    <t>Estimado/</t>
  </si>
  <si>
    <t>Devengado</t>
  </si>
  <si>
    <t>Recaudado/</t>
  </si>
  <si>
    <t>Aprobado (d)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</si>
  <si>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</si>
  <si>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</si>
  <si>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</si>
  <si>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</si>
  <si>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</si>
  <si>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10"/>
        <color indexed="8"/>
        <rFont val="Arial Narrow"/>
        <family val="2"/>
      </rPr>
      <t>1</t>
    </r>
    <r>
      <rPr>
        <b/>
        <sz val="10"/>
        <color indexed="8"/>
        <rFont val="Arial Narrow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</si>
  <si>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</si>
  <si>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</si>
  <si>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</si>
  <si>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</si>
  <si>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</si>
  <si>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>I. Balance Presupuestario (I = A – B + C)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</si>
  <si>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</si>
  <si>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</si>
  <si>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</si>
  <si>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</si>
  <si>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</si>
  <si>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</si>
  <si>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</si>
  <si>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</si>
  <si>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</si>
  <si>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</si>
  <si>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</si>
  <si>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</si>
  <si>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</si>
  <si>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</si>
  <si>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</si>
  <si>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</si>
  <si>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</si>
  <si>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</si>
  <si>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</si>
  <si>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</si>
  <si>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</si>
  <si>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</si>
  <si>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</si>
  <si>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</si>
  <si>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</si>
  <si>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</si>
  <si>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Ingreso</t>
  </si>
  <si>
    <t>Diferencia (e)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</si>
  <si>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</si>
  <si>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</si>
  <si>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</si>
  <si>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</si>
  <si>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</si>
  <si>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</si>
  <si>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</si>
  <si>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</si>
  <si>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</si>
  <si>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</si>
  <si>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</si>
  <si>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Prestación Servicios</t>
  </si>
  <si>
    <t>H. Participaciones  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</si>
  <si>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</si>
  <si>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</si>
  <si>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</si>
  <si>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</si>
  <si>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</si>
  <si>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</si>
  <si>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</si>
  <si>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</si>
  <si>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</si>
  <si>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</si>
  <si>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</si>
  <si>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</si>
  <si>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</si>
  <si>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</si>
  <si>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</si>
  <si>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</si>
  <si>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</si>
  <si>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 y Asignaciones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</si>
  <si>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</si>
  <si>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</si>
  <si>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</si>
  <si>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</si>
  <si>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</si>
  <si>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  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</si>
  <si>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</si>
  <si>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</si>
  <si>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</si>
  <si>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</si>
  <si>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</si>
  <si>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</si>
  <si>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</si>
  <si>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</si>
  <si>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</si>
  <si>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</si>
  <si>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</si>
  <si>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</si>
  <si>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</si>
  <si>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</si>
  <si>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</si>
  <si>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</si>
  <si>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</si>
  <si>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</si>
  <si>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</si>
  <si>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 Transferencias, Asignaciones, Subsidios y Subvenciones,
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</si>
  <si>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</si>
  <si>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</si>
  <si>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</si>
  <si>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</si>
  <si>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</si>
  <si>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</si>
  <si>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</si>
  <si>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</si>
  <si>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</si>
  <si>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</si>
  <si>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</si>
  <si>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Egresos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</si>
  <si>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</si>
  <si>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</si>
  <si>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</si>
  <si>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</si>
  <si>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</si>
  <si>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</si>
  <si>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</si>
  <si>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</si>
  <si>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</si>
  <si>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</si>
  <si>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</si>
  <si>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</si>
  <si>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</si>
  <si>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</si>
  <si>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</si>
  <si>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</si>
  <si>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</si>
  <si>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</si>
  <si>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</si>
  <si>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</si>
  <si>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</si>
  <si>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</si>
  <si>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</si>
  <si>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</si>
  <si>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</si>
  <si>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</si>
  <si>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</si>
  <si>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</si>
  <si>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</si>
  <si>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</si>
  <si>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</si>
  <si>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</si>
  <si>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</si>
  <si>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</si>
  <si>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</si>
  <si>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</si>
  <si>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</si>
  <si>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</si>
  <si>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</si>
  <si>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</si>
  <si>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</si>
  <si>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</si>
  <si>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</si>
  <si>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</si>
  <si>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</si>
  <si>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</si>
  <si>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</si>
  <si>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</si>
  <si>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</si>
  <si>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</si>
  <si>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</si>
  <si>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</si>
  <si>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</si>
  <si>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</si>
  <si>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</si>
  <si>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</si>
  <si>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</si>
  <si>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</si>
  <si>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</si>
  <si>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</si>
  <si>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</si>
  <si>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</si>
  <si>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</si>
  <si>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</si>
  <si>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</si>
  <si>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</si>
  <si>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</si>
  <si>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</si>
  <si>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</si>
  <si>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</si>
  <si>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</si>
  <si>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</si>
  <si>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</si>
  <si>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</si>
  <si>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</si>
  <si>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</si>
  <si>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</si>
  <si>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</si>
  <si>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</si>
  <si>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</si>
  <si>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  (I=A+B+C+D+E+F+G+H)</t>
  </si>
  <si>
    <t>RECTORIA</t>
  </si>
  <si>
    <t>VINCULACION</t>
  </si>
  <si>
    <t>PLANEACION Y EVALUACION</t>
  </si>
  <si>
    <t>SERVICIOS ESCOLARES</t>
  </si>
  <si>
    <t>ADMINISTRACION Y FINANZAS</t>
  </si>
  <si>
    <t>PROMOCION Y DIFUSION</t>
  </si>
  <si>
    <t>MECATRONICA</t>
  </si>
  <si>
    <t>PROCESOS ALIMENTARIOS</t>
  </si>
  <si>
    <t>AGROBIOTECNOLOGIA/ASP</t>
  </si>
  <si>
    <t>TECNOLOGIAS DE LA INFORMACION Y COMUNICACION</t>
  </si>
  <si>
    <t>DESARROLLO DE NEGOCIOS</t>
  </si>
  <si>
    <t>ENERGIAS RENOVABLES</t>
  </si>
  <si>
    <t>PROCESOS INDUSTRIALES</t>
  </si>
  <si>
    <t>INTERNACIONALIZACION</t>
  </si>
  <si>
    <t>UNIDAD DE DESARROLLO ACADEMICO</t>
  </si>
  <si>
    <t>INVESTIGACION</t>
  </si>
  <si>
    <t>ACTIVIDADES CULTURALES Y DEPORTIVAS</t>
  </si>
  <si>
    <t>ENFERMERIA</t>
  </si>
  <si>
    <t>EXTENSIÒN UNIVERSITARIA</t>
  </si>
  <si>
    <t>DIVISIÓN DE CARRERA</t>
  </si>
  <si>
    <t>II. Gasto Etiquetado     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</si>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</sst>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.0_ ;[Red]\-#,##0.0\ "/>
    <numFmt numFmtId="166" formatCode="#,##0.00_ ;[Red]\-#,##0.00\ 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i/>
      <sz val="10"/>
      <color theme="1"/>
      <name val="Arial Narrow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7"/>
      <color theme="1"/>
      <name val="Arial"/>
      <family val="2"/>
    </font>
    <font>
      <sz val="6"/>
      <color theme="1"/>
      <name val="Arial"/>
      <family val="2"/>
    </font>
    <font>
      <b/>
      <vertAlign val="superscript"/>
      <sz val="10"/>
      <color indexed="8"/>
      <name val="Arial Narrow"/>
      <family val="2"/>
    </font>
    <font>
      <b/>
      <sz val="10"/>
      <color indexed="8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lightGray">
        <bgColor rgb="FFBFBFBF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 indent="2"/>
    </xf>
    <xf numFmtId="164" fontId="2" fillId="0" borderId="5" xfId="0" applyNumberFormat="1" applyFont="1" applyBorder="1" applyAlignment="1">
      <alignment horizontal="right" vertical="center" wrapText="1"/>
    </xf>
    <xf numFmtId="164" fontId="2" fillId="0" borderId="5" xfId="0" applyNumberFormat="1" applyFont="1" applyBorder="1" applyAlignment="1">
      <alignment horizontal="left" vertical="center" wrapText="1" indent="2"/>
    </xf>
    <xf numFmtId="164" fontId="1" fillId="0" borderId="5" xfId="0" applyNumberFormat="1" applyFont="1" applyBorder="1" applyAlignment="1">
      <alignment horizontal="right" vertical="center" wrapText="1"/>
    </xf>
    <xf numFmtId="0" fontId="1" fillId="0" borderId="10" xfId="0" applyFont="1" applyBorder="1" applyAlignment="1">
      <alignment horizontal="left" vertical="center" wrapText="1" indent="2"/>
    </xf>
    <xf numFmtId="164" fontId="1" fillId="0" borderId="5" xfId="0" applyNumberFormat="1" applyFont="1" applyBorder="1" applyAlignment="1">
      <alignment horizontal="left" vertical="center" wrapText="1" indent="2"/>
    </xf>
    <xf numFmtId="0" fontId="1" fillId="0" borderId="10" xfId="0" applyFont="1" applyBorder="1" applyAlignment="1">
      <alignment horizontal="left" vertical="center" wrapText="1" indent="4"/>
    </xf>
    <xf numFmtId="164" fontId="1" fillId="0" borderId="10" xfId="0" applyNumberFormat="1" applyFont="1" applyBorder="1" applyAlignment="1">
      <alignment horizontal="left" vertical="center" wrapText="1" indent="4"/>
    </xf>
    <xf numFmtId="164" fontId="1" fillId="0" borderId="10" xfId="0" applyNumberFormat="1" applyFont="1" applyBorder="1" applyAlignment="1">
      <alignment horizontal="left" vertical="center" indent="4"/>
    </xf>
    <xf numFmtId="164" fontId="3" fillId="0" borderId="5" xfId="0" applyNumberFormat="1" applyFont="1" applyBorder="1" applyAlignment="1">
      <alignment horizontal="left" vertical="center" wrapText="1" indent="2"/>
    </xf>
    <xf numFmtId="0" fontId="1" fillId="0" borderId="9" xfId="0" applyFont="1" applyBorder="1" applyAlignment="1">
      <alignment horizontal="left" vertical="center" wrapText="1" indent="2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left" vertical="center" wrapText="1" indent="2"/>
    </xf>
    <xf numFmtId="164" fontId="1" fillId="0" borderId="8" xfId="0" applyNumberFormat="1" applyFont="1" applyBorder="1" applyAlignment="1">
      <alignment horizontal="right" vertical="center" wrapText="1"/>
    </xf>
    <xf numFmtId="0" fontId="4" fillId="0" borderId="0" xfId="0" applyFont="1"/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164" fontId="5" fillId="0" borderId="10" xfId="0" applyNumberFormat="1" applyFont="1" applyBorder="1" applyAlignment="1">
      <alignment horizontal="justify" vertical="center" wrapText="1"/>
    </xf>
    <xf numFmtId="164" fontId="4" fillId="0" borderId="10" xfId="0" applyNumberFormat="1" applyFont="1" applyBorder="1" applyAlignment="1">
      <alignment horizontal="left" vertical="center" wrapText="1" indent="2"/>
    </xf>
    <xf numFmtId="164" fontId="4" fillId="0" borderId="5" xfId="0" applyNumberFormat="1" applyFont="1" applyBorder="1" applyAlignment="1">
      <alignment horizontal="right" vertical="center" wrapText="1"/>
    </xf>
    <xf numFmtId="164" fontId="4" fillId="0" borderId="10" xfId="0" applyNumberFormat="1" applyFont="1" applyBorder="1" applyAlignment="1">
      <alignment horizontal="justify" vertical="center" wrapText="1"/>
    </xf>
    <xf numFmtId="164" fontId="5" fillId="0" borderId="10" xfId="0" applyNumberFormat="1" applyFont="1" applyBorder="1" applyAlignment="1">
      <alignment horizontal="justify" vertical="center"/>
    </xf>
    <xf numFmtId="164" fontId="6" fillId="0" borderId="10" xfId="0" applyNumberFormat="1" applyFont="1" applyBorder="1" applyAlignment="1">
      <alignment horizontal="justify" vertical="center" wrapText="1"/>
    </xf>
    <xf numFmtId="164" fontId="6" fillId="0" borderId="9" xfId="0" applyNumberFormat="1" applyFont="1" applyBorder="1" applyAlignment="1">
      <alignment horizontal="justify" vertical="center" wrapText="1"/>
    </xf>
    <xf numFmtId="164" fontId="7" fillId="0" borderId="2" xfId="0" applyNumberFormat="1" applyFont="1" applyBorder="1" applyAlignment="1">
      <alignment horizontal="left" vertical="top" wrapText="1"/>
    </xf>
    <xf numFmtId="164" fontId="7" fillId="0" borderId="0" xfId="0" applyNumberFormat="1" applyFont="1" applyAlignment="1">
      <alignment vertical="center"/>
    </xf>
    <xf numFmtId="164" fontId="4" fillId="0" borderId="0" xfId="0" applyNumberFormat="1" applyFont="1"/>
    <xf numFmtId="164" fontId="6" fillId="0" borderId="0" xfId="0" applyNumberFormat="1" applyFont="1" applyBorder="1" applyAlignment="1">
      <alignment horizontal="right" vertical="center" wrapText="1"/>
    </xf>
    <xf numFmtId="164" fontId="8" fillId="0" borderId="0" xfId="0" applyNumberFormat="1" applyFont="1" applyAlignment="1">
      <alignment vertical="center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8" xfId="0" applyNumberFormat="1" applyFont="1" applyFill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left" vertical="center" wrapText="1"/>
    </xf>
    <xf numFmtId="164" fontId="4" fillId="0" borderId="9" xfId="0" applyNumberFormat="1" applyFont="1" applyBorder="1" applyAlignment="1">
      <alignment horizontal="justify" vertical="center" wrapText="1"/>
    </xf>
    <xf numFmtId="164" fontId="4" fillId="0" borderId="8" xfId="0" applyNumberFormat="1" applyFont="1" applyBorder="1" applyAlignment="1">
      <alignment horizontal="right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 indent="1"/>
    </xf>
    <xf numFmtId="0" fontId="4" fillId="0" borderId="1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justify" vertical="center" wrapText="1"/>
    </xf>
    <xf numFmtId="164" fontId="5" fillId="0" borderId="8" xfId="0" applyNumberFormat="1" applyFont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164" fontId="2" fillId="0" borderId="10" xfId="0" applyNumberFormat="1" applyFont="1" applyBorder="1" applyAlignment="1">
      <alignment vertical="center" wrapText="1"/>
    </xf>
    <xf numFmtId="164" fontId="1" fillId="0" borderId="10" xfId="0" applyNumberFormat="1" applyFont="1" applyBorder="1" applyAlignment="1">
      <alignment horizontal="left" vertical="center" wrapText="1" indent="5"/>
    </xf>
    <xf numFmtId="164" fontId="1" fillId="0" borderId="5" xfId="0" applyNumberFormat="1" applyFont="1" applyBorder="1" applyAlignment="1">
      <alignment vertical="center" wrapText="1"/>
    </xf>
    <xf numFmtId="164" fontId="1" fillId="0" borderId="10" xfId="0" applyNumberFormat="1" applyFont="1" applyBorder="1" applyAlignment="1">
      <alignment vertical="center" wrapText="1"/>
    </xf>
    <xf numFmtId="164" fontId="1" fillId="0" borderId="9" xfId="0" applyNumberFormat="1" applyFont="1" applyBorder="1" applyAlignment="1">
      <alignment vertical="center" wrapText="1"/>
    </xf>
    <xf numFmtId="164" fontId="1" fillId="0" borderId="8" xfId="0" applyNumberFormat="1" applyFont="1" applyBorder="1" applyAlignment="1">
      <alignment vertical="center" wrapText="1"/>
    </xf>
    <xf numFmtId="164" fontId="1" fillId="0" borderId="12" xfId="0" applyNumberFormat="1" applyFont="1" applyBorder="1" applyAlignment="1">
      <alignment vertical="center"/>
    </xf>
    <xf numFmtId="164" fontId="2" fillId="2" borderId="11" xfId="0" applyNumberFormat="1" applyFont="1" applyFill="1" applyBorder="1" applyAlignment="1">
      <alignment vertical="center"/>
    </xf>
    <xf numFmtId="164" fontId="2" fillId="2" borderId="13" xfId="0" applyNumberFormat="1" applyFont="1" applyFill="1" applyBorder="1" applyAlignment="1">
      <alignment horizontal="center" vertical="center" wrapText="1"/>
    </xf>
    <xf numFmtId="164" fontId="1" fillId="0" borderId="14" xfId="0" applyNumberFormat="1" applyFont="1" applyBorder="1" applyAlignment="1">
      <alignment vertical="center" wrapText="1"/>
    </xf>
    <xf numFmtId="164" fontId="2" fillId="0" borderId="9" xfId="0" applyNumberFormat="1" applyFont="1" applyBorder="1" applyAlignment="1">
      <alignment vertical="center" wrapText="1"/>
    </xf>
    <xf numFmtId="164" fontId="2" fillId="0" borderId="8" xfId="0" applyNumberFormat="1" applyFont="1" applyBorder="1" applyAlignment="1">
      <alignment vertical="center" wrapText="1"/>
    </xf>
    <xf numFmtId="164" fontId="1" fillId="0" borderId="0" xfId="0" applyNumberFormat="1" applyFont="1"/>
    <xf numFmtId="164" fontId="2" fillId="2" borderId="1" xfId="0" applyNumberFormat="1" applyFont="1" applyFill="1" applyBorder="1" applyAlignment="1">
      <alignment vertical="center"/>
    </xf>
    <xf numFmtId="164" fontId="2" fillId="2" borderId="14" xfId="0" applyNumberFormat="1" applyFont="1" applyFill="1" applyBorder="1" applyAlignment="1">
      <alignment horizontal="center" vertical="center" wrapText="1"/>
    </xf>
    <xf numFmtId="164" fontId="2" fillId="2" borderId="14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vertical="center"/>
    </xf>
    <xf numFmtId="164" fontId="2" fillId="2" borderId="9" xfId="0" applyNumberFormat="1" applyFont="1" applyFill="1" applyBorder="1" applyAlignment="1">
      <alignment horizontal="center" vertical="center" wrapText="1"/>
    </xf>
    <xf numFmtId="164" fontId="2" fillId="2" borderId="9" xfId="0" applyNumberFormat="1" applyFont="1" applyFill="1" applyBorder="1" applyAlignment="1">
      <alignment horizontal="center" vertical="center"/>
    </xf>
    <xf numFmtId="164" fontId="2" fillId="2" borderId="8" xfId="0" applyNumberFormat="1" applyFont="1" applyFill="1" applyBorder="1" applyAlignment="1">
      <alignment horizontal="center" vertical="center"/>
    </xf>
    <xf numFmtId="164" fontId="1" fillId="0" borderId="14" xfId="0" applyNumberFormat="1" applyFont="1" applyBorder="1" applyAlignment="1">
      <alignment vertical="center"/>
    </xf>
    <xf numFmtId="164" fontId="1" fillId="0" borderId="5" xfId="0" applyNumberFormat="1" applyFont="1" applyBorder="1" applyAlignment="1">
      <alignment vertical="center"/>
    </xf>
    <xf numFmtId="164" fontId="2" fillId="0" borderId="10" xfId="0" applyNumberFormat="1" applyFont="1" applyBorder="1" applyAlignment="1">
      <alignment vertical="center"/>
    </xf>
    <xf numFmtId="164" fontId="2" fillId="0" borderId="5" xfId="0" applyNumberFormat="1" applyFont="1" applyBorder="1" applyAlignment="1">
      <alignment vertical="center"/>
    </xf>
    <xf numFmtId="164" fontId="1" fillId="0" borderId="10" xfId="0" applyNumberFormat="1" applyFont="1" applyBorder="1" applyAlignment="1">
      <alignment horizontal="left" vertical="center" indent="5"/>
    </xf>
    <xf numFmtId="164" fontId="1" fillId="0" borderId="10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164" fontId="1" fillId="0" borderId="10" xfId="0" applyNumberFormat="1" applyFont="1" applyBorder="1" applyAlignment="1">
      <alignment horizontal="justify" vertical="center"/>
    </xf>
    <xf numFmtId="164" fontId="1" fillId="0" borderId="10" xfId="0" applyNumberFormat="1" applyFont="1" applyBorder="1" applyAlignment="1">
      <alignment horizontal="left" vertical="center" indent="1"/>
    </xf>
    <xf numFmtId="164" fontId="1" fillId="3" borderId="5" xfId="0" applyNumberFormat="1" applyFont="1" applyFill="1" applyBorder="1" applyAlignment="1">
      <alignment vertical="center"/>
    </xf>
    <xf numFmtId="164" fontId="2" fillId="0" borderId="10" xfId="0" applyNumberFormat="1" applyFont="1" applyBorder="1" applyAlignment="1">
      <alignment horizontal="left" vertical="center" indent="1"/>
    </xf>
    <xf numFmtId="164" fontId="2" fillId="0" borderId="10" xfId="0" applyNumberFormat="1" applyFont="1" applyBorder="1" applyAlignment="1">
      <alignment horizontal="left" vertical="center" wrapText="1" indent="1"/>
    </xf>
    <xf numFmtId="164" fontId="1" fillId="0" borderId="10" xfId="0" applyNumberFormat="1" applyFont="1" applyBorder="1" applyAlignment="1">
      <alignment horizontal="left" vertical="center" wrapText="1" indent="1"/>
    </xf>
    <xf numFmtId="0" fontId="1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5" xfId="0" applyNumberFormat="1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left" vertical="center" indent="3"/>
    </xf>
    <xf numFmtId="164" fontId="1" fillId="0" borderId="10" xfId="0" applyNumberFormat="1" applyFont="1" applyBorder="1" applyAlignment="1">
      <alignment horizontal="left" vertical="center" wrapText="1" indent="3"/>
    </xf>
    <xf numFmtId="164" fontId="1" fillId="0" borderId="10" xfId="0" applyNumberFormat="1" applyFont="1" applyBorder="1" applyAlignment="1">
      <alignment horizontal="left" vertical="center"/>
    </xf>
    <xf numFmtId="164" fontId="1" fillId="0" borderId="10" xfId="0" applyNumberFormat="1" applyFont="1" applyBorder="1" applyAlignment="1">
      <alignment horizontal="right" vertical="center"/>
    </xf>
    <xf numFmtId="164" fontId="1" fillId="2" borderId="5" xfId="0" applyNumberFormat="1" applyFont="1" applyFill="1" applyBorder="1" applyAlignment="1">
      <alignment horizontal="right" vertical="center"/>
    </xf>
    <xf numFmtId="164" fontId="1" fillId="2" borderId="5" xfId="0" applyNumberFormat="1" applyFont="1" applyFill="1" applyBorder="1" applyAlignment="1">
      <alignment horizontal="center" vertical="center"/>
    </xf>
    <xf numFmtId="164" fontId="1" fillId="0" borderId="5" xfId="0" applyNumberFormat="1" applyFont="1" applyBorder="1" applyAlignment="1">
      <alignment horizontal="justify" vertical="center"/>
    </xf>
    <xf numFmtId="164" fontId="1" fillId="0" borderId="16" xfId="0" applyNumberFormat="1" applyFont="1" applyBorder="1" applyAlignment="1">
      <alignment horizontal="left" vertical="center" indent="1"/>
    </xf>
    <xf numFmtId="164" fontId="1" fillId="0" borderId="17" xfId="0" applyNumberFormat="1" applyFont="1" applyBorder="1" applyAlignment="1">
      <alignment horizontal="right" vertical="center"/>
    </xf>
    <xf numFmtId="164" fontId="1" fillId="0" borderId="17" xfId="0" applyNumberFormat="1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left" vertical="center" wrapText="1"/>
    </xf>
    <xf numFmtId="164" fontId="1" fillId="0" borderId="9" xfId="0" applyNumberFormat="1" applyFont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right" vertical="center"/>
    </xf>
    <xf numFmtId="164" fontId="1" fillId="0" borderId="8" xfId="0" applyNumberFormat="1" applyFont="1" applyBorder="1" applyAlignment="1">
      <alignment horizontal="justify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indent="3"/>
    </xf>
    <xf numFmtId="0" fontId="1" fillId="0" borderId="5" xfId="0" applyFont="1" applyBorder="1"/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164" fontId="1" fillId="0" borderId="9" xfId="0" applyNumberFormat="1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left" vertical="center" wrapText="1" indent="1"/>
    </xf>
    <xf numFmtId="0" fontId="1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1" fillId="0" borderId="0" xfId="0" applyFont="1" applyBorder="1"/>
    <xf numFmtId="0" fontId="1" fillId="0" borderId="9" xfId="0" applyFont="1" applyBorder="1" applyAlignment="1">
      <alignment horizontal="justify" vertical="center" wrapText="1"/>
    </xf>
    <xf numFmtId="0" fontId="1" fillId="0" borderId="25" xfId="0" applyFont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 indent="2"/>
    </xf>
    <xf numFmtId="0" fontId="1" fillId="0" borderId="10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 indent="2"/>
    </xf>
    <xf numFmtId="0" fontId="1" fillId="0" borderId="9" xfId="0" applyFont="1" applyBorder="1" applyAlignment="1">
      <alignment horizontal="left" vertical="center"/>
    </xf>
    <xf numFmtId="164" fontId="1" fillId="0" borderId="8" xfId="0" applyNumberFormat="1" applyFont="1" applyBorder="1" applyAlignment="1">
      <alignment vertical="center"/>
    </xf>
    <xf numFmtId="166" fontId="1" fillId="0" borderId="5" xfId="0" applyNumberFormat="1" applyFont="1" applyBorder="1" applyAlignment="1">
      <alignment horizontal="right" vertical="center" wrapText="1"/>
    </xf>
    <xf numFmtId="166" fontId="5" fillId="0" borderId="5" xfId="0" applyNumberFormat="1" applyFont="1" applyBorder="1" applyAlignment="1">
      <alignment horizontal="right" vertical="center" wrapText="1"/>
    </xf>
    <xf numFmtId="166" fontId="4" fillId="0" borderId="5" xfId="0" applyNumberFormat="1" applyFont="1" applyBorder="1" applyAlignment="1">
      <alignment horizontal="right" vertical="center" wrapText="1"/>
    </xf>
    <xf numFmtId="166" fontId="4" fillId="2" borderId="5" xfId="0" applyNumberFormat="1" applyFont="1" applyFill="1" applyBorder="1" applyAlignment="1">
      <alignment horizontal="right" vertical="center" wrapText="1"/>
    </xf>
    <xf numFmtId="166" fontId="4" fillId="0" borderId="5" xfId="0" applyNumberFormat="1" applyFont="1" applyFill="1" applyBorder="1" applyAlignment="1">
      <alignment horizontal="right" vertical="center" wrapText="1"/>
    </xf>
    <xf numFmtId="166" fontId="6" fillId="0" borderId="5" xfId="0" applyNumberFormat="1" applyFont="1" applyBorder="1" applyAlignment="1">
      <alignment horizontal="right" vertical="center" wrapText="1"/>
    </xf>
    <xf numFmtId="166" fontId="6" fillId="0" borderId="8" xfId="0" applyNumberFormat="1" applyFont="1" applyBorder="1" applyAlignment="1">
      <alignment horizontal="right" vertical="center" wrapText="1"/>
    </xf>
    <xf numFmtId="165" fontId="2" fillId="0" borderId="5" xfId="0" applyNumberFormat="1" applyFont="1" applyBorder="1" applyAlignment="1">
      <alignment vertical="center" wrapText="1"/>
    </xf>
    <xf numFmtId="166" fontId="2" fillId="0" borderId="5" xfId="0" applyNumberFormat="1" applyFont="1" applyBorder="1" applyAlignment="1">
      <alignment vertical="center" wrapText="1"/>
    </xf>
    <xf numFmtId="166" fontId="1" fillId="0" borderId="5" xfId="0" applyNumberFormat="1" applyFont="1" applyBorder="1" applyAlignment="1">
      <alignment vertical="center" wrapText="1"/>
    </xf>
    <xf numFmtId="166" fontId="1" fillId="2" borderId="5" xfId="0" applyNumberFormat="1" applyFont="1" applyFill="1" applyBorder="1" applyAlignment="1">
      <alignment vertical="center" wrapText="1"/>
    </xf>
    <xf numFmtId="165" fontId="2" fillId="0" borderId="10" xfId="0" applyNumberFormat="1" applyFont="1" applyBorder="1" applyAlignment="1">
      <alignment vertical="center" wrapText="1"/>
    </xf>
    <xf numFmtId="165" fontId="2" fillId="0" borderId="5" xfId="0" applyNumberFormat="1" applyFont="1" applyBorder="1" applyAlignment="1">
      <alignment vertical="center"/>
    </xf>
    <xf numFmtId="165" fontId="2" fillId="0" borderId="10" xfId="0" applyNumberFormat="1" applyFont="1" applyBorder="1" applyAlignment="1">
      <alignment vertical="center"/>
    </xf>
    <xf numFmtId="166" fontId="1" fillId="0" borderId="5" xfId="0" applyNumberFormat="1" applyFont="1" applyBorder="1" applyAlignment="1">
      <alignment vertical="center"/>
    </xf>
    <xf numFmtId="166" fontId="1" fillId="0" borderId="10" xfId="0" applyNumberFormat="1" applyFont="1" applyBorder="1" applyAlignment="1">
      <alignment vertical="center"/>
    </xf>
    <xf numFmtId="166" fontId="2" fillId="0" borderId="5" xfId="0" applyNumberFormat="1" applyFont="1" applyBorder="1" applyAlignment="1">
      <alignment vertical="center"/>
    </xf>
    <xf numFmtId="166" fontId="2" fillId="0" borderId="10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right" vertical="center"/>
    </xf>
    <xf numFmtId="166" fontId="1" fillId="0" borderId="5" xfId="0" applyNumberFormat="1" applyFont="1" applyBorder="1" applyAlignment="1">
      <alignment horizontal="right" vertical="center"/>
    </xf>
    <xf numFmtId="166" fontId="1" fillId="0" borderId="17" xfId="0" applyNumberFormat="1" applyFont="1" applyBorder="1" applyAlignment="1">
      <alignment horizontal="right" vertical="center"/>
    </xf>
    <xf numFmtId="166" fontId="2" fillId="0" borderId="5" xfId="0" applyNumberFormat="1" applyFont="1" applyBorder="1" applyAlignment="1">
      <alignment horizontal="right" vertical="center"/>
    </xf>
    <xf numFmtId="166" fontId="1" fillId="0" borderId="5" xfId="0" applyNumberFormat="1" applyFont="1" applyBorder="1" applyAlignment="1">
      <alignment horizontal="center" vertical="center"/>
    </xf>
    <xf numFmtId="166" fontId="1" fillId="0" borderId="15" xfId="0" applyNumberFormat="1" applyFont="1" applyBorder="1" applyAlignment="1">
      <alignment horizontal="right" vertical="center"/>
    </xf>
    <xf numFmtId="166" fontId="2" fillId="0" borderId="15" xfId="0" applyNumberFormat="1" applyFont="1" applyBorder="1" applyAlignment="1">
      <alignment horizontal="right" vertical="center"/>
    </xf>
    <xf numFmtId="166" fontId="2" fillId="0" borderId="10" xfId="0" applyNumberFormat="1" applyFont="1" applyBorder="1" applyAlignment="1">
      <alignment horizontal="right" vertical="center"/>
    </xf>
    <xf numFmtId="166" fontId="1" fillId="0" borderId="10" xfId="0" applyNumberFormat="1" applyFont="1" applyBorder="1" applyAlignment="1">
      <alignment horizontal="right" vertical="center"/>
    </xf>
    <xf numFmtId="166" fontId="1" fillId="0" borderId="16" xfId="0" applyNumberFormat="1" applyFont="1" applyBorder="1" applyAlignment="1">
      <alignment horizontal="right" vertical="center"/>
    </xf>
    <xf numFmtId="166" fontId="2" fillId="0" borderId="24" xfId="0" applyNumberFormat="1" applyFont="1" applyBorder="1" applyAlignment="1">
      <alignment horizontal="right" vertical="center"/>
    </xf>
    <xf numFmtId="166" fontId="2" fillId="0" borderId="14" xfId="0" applyNumberFormat="1" applyFont="1" applyBorder="1" applyAlignment="1">
      <alignment horizontal="right" vertical="center" wrapText="1"/>
    </xf>
    <xf numFmtId="166" fontId="1" fillId="0" borderId="10" xfId="0" applyNumberFormat="1" applyFont="1" applyBorder="1" applyAlignment="1">
      <alignment horizontal="right" vertical="center" wrapText="1"/>
    </xf>
    <xf numFmtId="166" fontId="2" fillId="0" borderId="10" xfId="0" applyNumberFormat="1" applyFont="1" applyBorder="1" applyAlignment="1">
      <alignment horizontal="right" vertical="center" wrapText="1"/>
    </xf>
    <xf numFmtId="166" fontId="2" fillId="0" borderId="5" xfId="0" applyNumberFormat="1" applyFont="1" applyBorder="1" applyAlignment="1">
      <alignment horizontal="right" vertical="center" wrapText="1"/>
    </xf>
    <xf numFmtId="166" fontId="1" fillId="0" borderId="17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82"/>
  <sheetViews>
    <sheetView zoomScaleNormal="100" workbookViewId="0">
      <pane ySplit="6" topLeftCell="A66" activePane="bottomLeft" state="frozen"/>
      <selection pane="bottomLeft" activeCell="F81" sqref="F81:G81"/>
    </sheetView>
  </sheetViews>
  <sheetFormatPr baseColWidth="10" defaultRowHeight="12.75" x14ac:dyDescent="0.2"/>
  <cols>
    <col min="1" max="1" width="1.28515625" style="1" customWidth="1"/>
    <col min="2" max="2" width="56.42578125" style="1" customWidth="1"/>
    <col min="3" max="3" width="14.7109375" style="2" customWidth="1"/>
    <col min="4" max="4" width="15" style="2" customWidth="1"/>
    <col min="5" max="5" width="59.42578125" style="1" customWidth="1"/>
    <col min="6" max="6" width="12.28515625" style="2" customWidth="1"/>
    <col min="7" max="7" width="15.140625" style="2" customWidth="1"/>
    <col min="8" max="16384" width="11.42578125" style="1"/>
  </cols>
  <sheetData>
    <row r="1" spans="2:7" ht="13.5" thickBot="1" x14ac:dyDescent="0.25"/>
    <row r="2" spans="2:7" x14ac:dyDescent="0.2">
      <c r="B2" s="3" t="s">
        <v>0</v>
      </c>
      <c r="C2" s="4"/>
      <c r="D2" s="4"/>
      <c r="E2" s="4"/>
      <c r="F2" s="4"/>
      <c r="G2" s="5"/>
    </row>
    <row r="3" spans="2:7" x14ac:dyDescent="0.2">
      <c r="B3" s="6" t="s">
        <v>1</v>
      </c>
      <c r="C3" s="7"/>
      <c r="D3" s="7"/>
      <c r="E3" s="7"/>
      <c r="F3" s="7"/>
      <c r="G3" s="8"/>
    </row>
    <row r="4" spans="2:7" x14ac:dyDescent="0.2">
      <c r="B4" s="6" t="s">
        <v>2</v>
      </c>
      <c r="C4" s="7"/>
      <c r="D4" s="7"/>
      <c r="E4" s="7"/>
      <c r="F4" s="7"/>
      <c r="G4" s="8"/>
    </row>
    <row r="5" spans="2:7" ht="13.5" thickBot="1" x14ac:dyDescent="0.25">
      <c r="B5" s="9" t="s">
        <v>3</v>
      </c>
      <c r="C5" s="10"/>
      <c r="D5" s="10"/>
      <c r="E5" s="10"/>
      <c r="F5" s="10"/>
      <c r="G5" s="11"/>
    </row>
    <row r="6" spans="2:7" ht="26.25" thickBot="1" x14ac:dyDescent="0.25">
      <c r="B6" s="12" t="s">
        <v>4</v>
      </c>
      <c r="C6" s="13" t="s">
        <v>5</v>
      </c>
      <c r="D6" s="13" t="s">
        <v>6</v>
      </c>
      <c r="E6" s="14" t="s">
        <v>4</v>
      </c>
      <c r="F6" s="13" t="s">
        <v>5</v>
      </c>
      <c r="G6" s="13" t="s">
        <v>6</v>
      </c>
    </row>
    <row r="7" spans="2:7" x14ac:dyDescent="0.2">
      <c r="B7" s="15" t="s">
        <v>7</v>
      </c>
      <c r="C7" s="16"/>
      <c r="D7" s="16"/>
      <c r="E7" s="17" t="s">
        <v>8</v>
      </c>
      <c r="F7" s="16"/>
      <c r="G7" s="16"/>
    </row>
    <row r="8" spans="2:7" x14ac:dyDescent="0.2">
      <c r="B8" s="15" t="s">
        <v>9</v>
      </c>
      <c r="C8" s="18"/>
      <c r="D8" s="18"/>
      <c r="E8" s="17" t="s">
        <v>10</v>
      </c>
      <c r="F8" s="18"/>
      <c r="G8" s="18"/>
    </row>
    <row r="9" spans="2:7" x14ac:dyDescent="0.2">
      <c r="B9" s="19" t="s">
        <v>11</v>
      </c>
      <c r="C9" s="184">
        <f>SUM(C10:C16)</f>
        <v>7108349.1900000004</v>
      </c>
      <c r="D9" s="184">
        <f>SUM(D10:D16)</f>
        <v>5591627.7300000004</v>
      </c>
      <c r="E9" s="20" t="s">
        <v>12</v>
      </c>
      <c r="F9" s="184">
        <f>SUM(F10:F18)</f>
        <v>3783012.86</v>
      </c>
      <c r="G9" s="184">
        <f>SUM(G10:G18)</f>
        <v>3481136.17</v>
      </c>
    </row>
    <row r="10" spans="2:7" x14ac:dyDescent="0.2">
      <c r="B10" s="21" t="s">
        <v>13</v>
      </c>
      <c r="C10" s="184">
        <v>0</v>
      </c>
      <c r="D10" s="184">
        <v>0</v>
      </c>
      <c r="E10" s="22" t="s">
        <v>14</v>
      </c>
      <c r="F10" s="184">
        <v>1652445.52</v>
      </c>
      <c r="G10" s="184">
        <v>1475369.69</v>
      </c>
    </row>
    <row r="11" spans="2:7" x14ac:dyDescent="0.2">
      <c r="B11" s="21" t="s">
        <v>15</v>
      </c>
      <c r="C11" s="184">
        <v>7108349.1900000004</v>
      </c>
      <c r="D11" s="184">
        <v>5591627.7300000004</v>
      </c>
      <c r="E11" s="22" t="s">
        <v>16</v>
      </c>
      <c r="F11" s="184">
        <v>309671.01</v>
      </c>
      <c r="G11" s="184">
        <v>8380.01</v>
      </c>
    </row>
    <row r="12" spans="2:7" x14ac:dyDescent="0.2">
      <c r="B12" s="21" t="s">
        <v>17</v>
      </c>
      <c r="C12" s="184">
        <v>0</v>
      </c>
      <c r="D12" s="184">
        <v>0</v>
      </c>
      <c r="E12" s="22" t="s">
        <v>18</v>
      </c>
      <c r="F12" s="184">
        <v>0</v>
      </c>
      <c r="G12" s="184">
        <v>0</v>
      </c>
    </row>
    <row r="13" spans="2:7" x14ac:dyDescent="0.2">
      <c r="B13" s="21" t="s">
        <v>19</v>
      </c>
      <c r="C13" s="184">
        <v>0</v>
      </c>
      <c r="D13" s="184">
        <v>0</v>
      </c>
      <c r="E13" s="22" t="s">
        <v>20</v>
      </c>
      <c r="F13" s="184">
        <v>0</v>
      </c>
      <c r="G13" s="184">
        <v>0</v>
      </c>
    </row>
    <row r="14" spans="2:7" x14ac:dyDescent="0.2">
      <c r="B14" s="21" t="s">
        <v>21</v>
      </c>
      <c r="C14" s="184">
        <v>0</v>
      </c>
      <c r="D14" s="184">
        <v>0</v>
      </c>
      <c r="E14" s="22" t="s">
        <v>22</v>
      </c>
      <c r="F14" s="184">
        <v>0</v>
      </c>
      <c r="G14" s="184">
        <v>0</v>
      </c>
    </row>
    <row r="15" spans="2:7" ht="25.5" x14ac:dyDescent="0.2">
      <c r="B15" s="21" t="s">
        <v>23</v>
      </c>
      <c r="C15" s="184">
        <v>0</v>
      </c>
      <c r="D15" s="184">
        <v>0</v>
      </c>
      <c r="E15" s="22" t="s">
        <v>24</v>
      </c>
      <c r="F15" s="184">
        <v>0</v>
      </c>
      <c r="G15" s="184">
        <v>0</v>
      </c>
    </row>
    <row r="16" spans="2:7" x14ac:dyDescent="0.2">
      <c r="B16" s="21" t="s">
        <v>25</v>
      </c>
      <c r="C16" s="184">
        <v>0</v>
      </c>
      <c r="D16" s="184">
        <v>0</v>
      </c>
      <c r="E16" s="22" t="s">
        <v>26</v>
      </c>
      <c r="F16" s="184">
        <v>1724651.32</v>
      </c>
      <c r="G16" s="184">
        <v>1900196.47</v>
      </c>
    </row>
    <row r="17" spans="2:7" x14ac:dyDescent="0.2">
      <c r="B17" s="19" t="s">
        <v>27</v>
      </c>
      <c r="C17" s="184">
        <f>SUM(C18:C24)</f>
        <v>239</v>
      </c>
      <c r="D17" s="184">
        <f>SUM(D18:D24)</f>
        <v>16135091.310000001</v>
      </c>
      <c r="E17" s="22" t="s">
        <v>28</v>
      </c>
      <c r="F17" s="184">
        <v>0</v>
      </c>
      <c r="G17" s="184">
        <v>0</v>
      </c>
    </row>
    <row r="18" spans="2:7" x14ac:dyDescent="0.2">
      <c r="B18" s="21" t="s">
        <v>29</v>
      </c>
      <c r="C18" s="184">
        <v>0</v>
      </c>
      <c r="D18" s="184">
        <v>0</v>
      </c>
      <c r="E18" s="22" t="s">
        <v>30</v>
      </c>
      <c r="F18" s="184">
        <v>96245.01</v>
      </c>
      <c r="G18" s="184">
        <v>97190</v>
      </c>
    </row>
    <row r="19" spans="2:7" x14ac:dyDescent="0.2">
      <c r="B19" s="21" t="s">
        <v>31</v>
      </c>
      <c r="C19" s="184">
        <v>0</v>
      </c>
      <c r="D19" s="184">
        <v>0</v>
      </c>
      <c r="E19" s="20" t="s">
        <v>32</v>
      </c>
      <c r="F19" s="184">
        <f>SUM(F20:F22)</f>
        <v>0</v>
      </c>
      <c r="G19" s="184">
        <f>SUM(G20:G22)</f>
        <v>0</v>
      </c>
    </row>
    <row r="20" spans="2:7" x14ac:dyDescent="0.2">
      <c r="B20" s="21" t="s">
        <v>33</v>
      </c>
      <c r="C20" s="184">
        <v>239</v>
      </c>
      <c r="D20" s="184">
        <v>243998.31</v>
      </c>
      <c r="E20" s="22" t="s">
        <v>34</v>
      </c>
      <c r="F20" s="184">
        <v>0</v>
      </c>
      <c r="G20" s="184">
        <v>0</v>
      </c>
    </row>
    <row r="21" spans="2:7" x14ac:dyDescent="0.2">
      <c r="B21" s="21" t="s">
        <v>35</v>
      </c>
      <c r="C21" s="184">
        <v>0</v>
      </c>
      <c r="D21" s="184">
        <v>0</v>
      </c>
      <c r="E21" s="23" t="s">
        <v>36</v>
      </c>
      <c r="F21" s="184">
        <v>0</v>
      </c>
      <c r="G21" s="184">
        <v>0</v>
      </c>
    </row>
    <row r="22" spans="2:7" x14ac:dyDescent="0.2">
      <c r="B22" s="21" t="s">
        <v>37</v>
      </c>
      <c r="C22" s="184">
        <v>0</v>
      </c>
      <c r="D22" s="184">
        <v>0</v>
      </c>
      <c r="E22" s="22" t="s">
        <v>38</v>
      </c>
      <c r="F22" s="184">
        <v>0</v>
      </c>
      <c r="G22" s="184">
        <v>0</v>
      </c>
    </row>
    <row r="23" spans="2:7" x14ac:dyDescent="0.2">
      <c r="B23" s="21" t="s">
        <v>39</v>
      </c>
      <c r="C23" s="184">
        <v>0</v>
      </c>
      <c r="D23" s="184">
        <v>0</v>
      </c>
      <c r="E23" s="20" t="s">
        <v>40</v>
      </c>
      <c r="F23" s="184">
        <f>SUM(F24:F25)</f>
        <v>0</v>
      </c>
      <c r="G23" s="184">
        <f>SUM(G24:G25)</f>
        <v>0</v>
      </c>
    </row>
    <row r="24" spans="2:7" x14ac:dyDescent="0.2">
      <c r="B24" s="21" t="s">
        <v>41</v>
      </c>
      <c r="C24" s="184">
        <v>0</v>
      </c>
      <c r="D24" s="184">
        <v>15891093</v>
      </c>
      <c r="E24" s="22" t="s">
        <v>42</v>
      </c>
      <c r="F24" s="184">
        <v>0</v>
      </c>
      <c r="G24" s="184">
        <v>0</v>
      </c>
    </row>
    <row r="25" spans="2:7" x14ac:dyDescent="0.2">
      <c r="B25" s="19" t="s">
        <v>43</v>
      </c>
      <c r="C25" s="184">
        <f>SUM(C26:C30)</f>
        <v>0</v>
      </c>
      <c r="D25" s="184">
        <f>SUM(D26:D30)</f>
        <v>0</v>
      </c>
      <c r="E25" s="22" t="s">
        <v>44</v>
      </c>
      <c r="F25" s="184">
        <v>0</v>
      </c>
      <c r="G25" s="184">
        <v>0</v>
      </c>
    </row>
    <row r="26" spans="2:7" ht="25.5" x14ac:dyDescent="0.2">
      <c r="B26" s="21" t="s">
        <v>45</v>
      </c>
      <c r="C26" s="184">
        <v>0</v>
      </c>
      <c r="D26" s="184">
        <v>0</v>
      </c>
      <c r="E26" s="20" t="s">
        <v>46</v>
      </c>
      <c r="F26" s="184">
        <v>0</v>
      </c>
      <c r="G26" s="184">
        <v>0</v>
      </c>
    </row>
    <row r="27" spans="2:7" ht="25.5" x14ac:dyDescent="0.2">
      <c r="B27" s="21" t="s">
        <v>47</v>
      </c>
      <c r="C27" s="184">
        <v>0</v>
      </c>
      <c r="D27" s="184">
        <v>0</v>
      </c>
      <c r="E27" s="20" t="s">
        <v>48</v>
      </c>
      <c r="F27" s="184">
        <f>SUM(F28:F30)</f>
        <v>0</v>
      </c>
      <c r="G27" s="184">
        <f>SUM(G28:G30)</f>
        <v>15891093</v>
      </c>
    </row>
    <row r="28" spans="2:7" ht="25.5" x14ac:dyDescent="0.2">
      <c r="B28" s="21" t="s">
        <v>49</v>
      </c>
      <c r="C28" s="184">
        <v>0</v>
      </c>
      <c r="D28" s="184">
        <v>0</v>
      </c>
      <c r="E28" s="22" t="s">
        <v>50</v>
      </c>
      <c r="F28" s="184">
        <v>0</v>
      </c>
      <c r="G28" s="184">
        <v>15891093</v>
      </c>
    </row>
    <row r="29" spans="2:7" x14ac:dyDescent="0.2">
      <c r="B29" s="21" t="s">
        <v>51</v>
      </c>
      <c r="C29" s="184">
        <v>0</v>
      </c>
      <c r="D29" s="184">
        <v>0</v>
      </c>
      <c r="E29" s="22" t="s">
        <v>52</v>
      </c>
      <c r="F29" s="184">
        <v>0</v>
      </c>
      <c r="G29" s="184">
        <v>0</v>
      </c>
    </row>
    <row r="30" spans="2:7" x14ac:dyDescent="0.2">
      <c r="B30" s="21" t="s">
        <v>53</v>
      </c>
      <c r="C30" s="184">
        <v>0</v>
      </c>
      <c r="D30" s="184">
        <v>0</v>
      </c>
      <c r="E30" s="22" t="s">
        <v>54</v>
      </c>
      <c r="F30" s="184">
        <v>0</v>
      </c>
      <c r="G30" s="184">
        <v>0</v>
      </c>
    </row>
    <row r="31" spans="2:7" ht="25.5" x14ac:dyDescent="0.2">
      <c r="B31" s="19" t="s">
        <v>55</v>
      </c>
      <c r="C31" s="184">
        <f>SUM(C32:C36)</f>
        <v>0</v>
      </c>
      <c r="D31" s="184">
        <f>SUM(D32:D36)</f>
        <v>0</v>
      </c>
      <c r="E31" s="20" t="s">
        <v>56</v>
      </c>
      <c r="F31" s="184">
        <f>SUM(F32:F37)</f>
        <v>0</v>
      </c>
      <c r="G31" s="184">
        <f>SUM(G32:G37)</f>
        <v>0</v>
      </c>
    </row>
    <row r="32" spans="2:7" x14ac:dyDescent="0.2">
      <c r="B32" s="21" t="s">
        <v>57</v>
      </c>
      <c r="C32" s="184">
        <v>0</v>
      </c>
      <c r="D32" s="184">
        <v>0</v>
      </c>
      <c r="E32" s="22" t="s">
        <v>58</v>
      </c>
      <c r="F32" s="184">
        <v>0</v>
      </c>
      <c r="G32" s="184">
        <v>0</v>
      </c>
    </row>
    <row r="33" spans="2:7" x14ac:dyDescent="0.2">
      <c r="B33" s="21" t="s">
        <v>59</v>
      </c>
      <c r="C33" s="184">
        <v>0</v>
      </c>
      <c r="D33" s="184">
        <v>0</v>
      </c>
      <c r="E33" s="22" t="s">
        <v>60</v>
      </c>
      <c r="F33" s="184">
        <v>0</v>
      </c>
      <c r="G33" s="184">
        <v>0</v>
      </c>
    </row>
    <row r="34" spans="2:7" x14ac:dyDescent="0.2">
      <c r="B34" s="21" t="s">
        <v>61</v>
      </c>
      <c r="C34" s="184">
        <v>0</v>
      </c>
      <c r="D34" s="184">
        <v>0</v>
      </c>
      <c r="E34" s="22" t="s">
        <v>62</v>
      </c>
      <c r="F34" s="184">
        <v>0</v>
      </c>
      <c r="G34" s="184">
        <v>0</v>
      </c>
    </row>
    <row r="35" spans="2:7" ht="25.5" x14ac:dyDescent="0.2">
      <c r="B35" s="21" t="s">
        <v>63</v>
      </c>
      <c r="C35" s="184">
        <v>0</v>
      </c>
      <c r="D35" s="184">
        <v>0</v>
      </c>
      <c r="E35" s="22" t="s">
        <v>64</v>
      </c>
      <c r="F35" s="184">
        <v>0</v>
      </c>
      <c r="G35" s="184">
        <v>0</v>
      </c>
    </row>
    <row r="36" spans="2:7" x14ac:dyDescent="0.2">
      <c r="B36" s="21" t="s">
        <v>65</v>
      </c>
      <c r="C36" s="184">
        <v>0</v>
      </c>
      <c r="D36" s="184">
        <v>0</v>
      </c>
      <c r="E36" s="22" t="s">
        <v>66</v>
      </c>
      <c r="F36" s="184">
        <v>0</v>
      </c>
      <c r="G36" s="184">
        <v>0</v>
      </c>
    </row>
    <row r="37" spans="2:7" x14ac:dyDescent="0.2">
      <c r="B37" s="19" t="s">
        <v>67</v>
      </c>
      <c r="C37" s="184">
        <v>0</v>
      </c>
      <c r="D37" s="184">
        <v>0</v>
      </c>
      <c r="E37" s="22" t="s">
        <v>68</v>
      </c>
      <c r="F37" s="184">
        <v>0</v>
      </c>
      <c r="G37" s="184">
        <v>0</v>
      </c>
    </row>
    <row r="38" spans="2:7" x14ac:dyDescent="0.2">
      <c r="B38" s="19" t="s">
        <v>69</v>
      </c>
      <c r="C38" s="184">
        <f>SUM(C39:C40)</f>
        <v>0</v>
      </c>
      <c r="D38" s="184">
        <f>SUM(D39:D40)</f>
        <v>0</v>
      </c>
      <c r="E38" s="20" t="s">
        <v>70</v>
      </c>
      <c r="F38" s="184">
        <f>SUM(F39:F41)</f>
        <v>0</v>
      </c>
      <c r="G38" s="184">
        <f>SUM(G39:G41)</f>
        <v>0</v>
      </c>
    </row>
    <row r="39" spans="2:7" ht="25.5" x14ac:dyDescent="0.2">
      <c r="B39" s="21" t="s">
        <v>71</v>
      </c>
      <c r="C39" s="184">
        <v>0</v>
      </c>
      <c r="D39" s="184">
        <v>0</v>
      </c>
      <c r="E39" s="22" t="s">
        <v>72</v>
      </c>
      <c r="F39" s="184">
        <v>0</v>
      </c>
      <c r="G39" s="184">
        <v>0</v>
      </c>
    </row>
    <row r="40" spans="2:7" x14ac:dyDescent="0.2">
      <c r="B40" s="21" t="s">
        <v>73</v>
      </c>
      <c r="C40" s="184">
        <v>0</v>
      </c>
      <c r="D40" s="184">
        <v>0</v>
      </c>
      <c r="E40" s="22" t="s">
        <v>74</v>
      </c>
      <c r="F40" s="184">
        <v>0</v>
      </c>
      <c r="G40" s="184">
        <v>0</v>
      </c>
    </row>
    <row r="41" spans="2:7" x14ac:dyDescent="0.2">
      <c r="B41" s="19" t="s">
        <v>75</v>
      </c>
      <c r="C41" s="184">
        <f>SUM(C42:C45)</f>
        <v>0</v>
      </c>
      <c r="D41" s="184">
        <f>SUM(D42:D45)</f>
        <v>0</v>
      </c>
      <c r="E41" s="22" t="s">
        <v>76</v>
      </c>
      <c r="F41" s="184">
        <v>0</v>
      </c>
      <c r="G41" s="184">
        <v>0</v>
      </c>
    </row>
    <row r="42" spans="2:7" x14ac:dyDescent="0.2">
      <c r="B42" s="21" t="s">
        <v>77</v>
      </c>
      <c r="C42" s="184">
        <v>0</v>
      </c>
      <c r="D42" s="184">
        <v>0</v>
      </c>
      <c r="E42" s="20" t="s">
        <v>78</v>
      </c>
      <c r="F42" s="184">
        <f>SUM(F43:F45)</f>
        <v>0</v>
      </c>
      <c r="G42" s="184">
        <f>SUM(G43:G45)</f>
        <v>0</v>
      </c>
    </row>
    <row r="43" spans="2:7" x14ac:dyDescent="0.2">
      <c r="B43" s="21" t="s">
        <v>79</v>
      </c>
      <c r="C43" s="184">
        <v>0</v>
      </c>
      <c r="D43" s="184">
        <v>0</v>
      </c>
      <c r="E43" s="22" t="s">
        <v>80</v>
      </c>
      <c r="F43" s="184">
        <v>0</v>
      </c>
      <c r="G43" s="184">
        <v>0</v>
      </c>
    </row>
    <row r="44" spans="2:7" ht="25.5" x14ac:dyDescent="0.2">
      <c r="B44" s="21" t="s">
        <v>81</v>
      </c>
      <c r="C44" s="184">
        <v>0</v>
      </c>
      <c r="D44" s="184">
        <v>0</v>
      </c>
      <c r="E44" s="22" t="s">
        <v>82</v>
      </c>
      <c r="F44" s="184">
        <v>0</v>
      </c>
      <c r="G44" s="184">
        <v>0</v>
      </c>
    </row>
    <row r="45" spans="2:7" x14ac:dyDescent="0.2">
      <c r="B45" s="21" t="s">
        <v>83</v>
      </c>
      <c r="C45" s="184">
        <v>0</v>
      </c>
      <c r="D45" s="184">
        <v>0</v>
      </c>
      <c r="E45" s="22" t="s">
        <v>84</v>
      </c>
      <c r="F45" s="184">
        <v>0</v>
      </c>
      <c r="G45" s="184">
        <v>0</v>
      </c>
    </row>
    <row r="46" spans="2:7" x14ac:dyDescent="0.2">
      <c r="B46" s="19"/>
      <c r="C46" s="18"/>
      <c r="D46" s="18"/>
      <c r="E46" s="20"/>
      <c r="F46" s="18"/>
      <c r="G46" s="18"/>
    </row>
    <row r="47" spans="2:7" x14ac:dyDescent="0.2">
      <c r="B47" s="15" t="s">
        <v>85</v>
      </c>
      <c r="C47" s="184">
        <f>C9+C17+C25+C31+C37+C38+C41</f>
        <v>7108588.1900000004</v>
      </c>
      <c r="D47" s="184">
        <f>D9+D17+D25+D31+D37+D38+D41</f>
        <v>21726719.039999999</v>
      </c>
      <c r="E47" s="17" t="s">
        <v>86</v>
      </c>
      <c r="F47" s="184">
        <f>F9+F19+F23+F26+F27+F31+F38+F42</f>
        <v>3783012.86</v>
      </c>
      <c r="G47" s="184">
        <f>G9+G19+G23+G26+G27+G31+G38+G42</f>
        <v>19372229.170000002</v>
      </c>
    </row>
    <row r="48" spans="2:7" x14ac:dyDescent="0.2">
      <c r="B48" s="15"/>
      <c r="C48" s="18"/>
      <c r="D48" s="18"/>
      <c r="E48" s="17"/>
      <c r="F48" s="18"/>
      <c r="G48" s="18"/>
    </row>
    <row r="49" spans="2:7" x14ac:dyDescent="0.2">
      <c r="B49" s="15" t="s">
        <v>87</v>
      </c>
      <c r="C49" s="18"/>
      <c r="D49" s="18"/>
      <c r="E49" s="17" t="s">
        <v>88</v>
      </c>
      <c r="F49" s="18"/>
      <c r="G49" s="18"/>
    </row>
    <row r="50" spans="2:7" x14ac:dyDescent="0.2">
      <c r="B50" s="19" t="s">
        <v>89</v>
      </c>
      <c r="C50" s="184">
        <v>0</v>
      </c>
      <c r="D50" s="184">
        <v>0</v>
      </c>
      <c r="E50" s="20" t="s">
        <v>90</v>
      </c>
      <c r="F50" s="184">
        <v>0</v>
      </c>
      <c r="G50" s="184">
        <v>0</v>
      </c>
    </row>
    <row r="51" spans="2:7" x14ac:dyDescent="0.2">
      <c r="B51" s="19" t="s">
        <v>91</v>
      </c>
      <c r="C51" s="184">
        <v>0</v>
      </c>
      <c r="D51" s="184">
        <v>0</v>
      </c>
      <c r="E51" s="20" t="s">
        <v>92</v>
      </c>
      <c r="F51" s="184">
        <v>0</v>
      </c>
      <c r="G51" s="184">
        <v>0</v>
      </c>
    </row>
    <row r="52" spans="2:7" x14ac:dyDescent="0.2">
      <c r="B52" s="19" t="s">
        <v>93</v>
      </c>
      <c r="C52" s="184">
        <v>187349638.31</v>
      </c>
      <c r="D52" s="184">
        <v>187349638.31</v>
      </c>
      <c r="E52" s="20" t="s">
        <v>94</v>
      </c>
      <c r="F52" s="184">
        <v>0</v>
      </c>
      <c r="G52" s="184">
        <v>0</v>
      </c>
    </row>
    <row r="53" spans="2:7" x14ac:dyDescent="0.2">
      <c r="B53" s="19" t="s">
        <v>95</v>
      </c>
      <c r="C53" s="184">
        <v>88535002.790000007</v>
      </c>
      <c r="D53" s="184">
        <v>87900966.810000002</v>
      </c>
      <c r="E53" s="20" t="s">
        <v>96</v>
      </c>
      <c r="F53" s="184">
        <v>0</v>
      </c>
      <c r="G53" s="184">
        <v>0</v>
      </c>
    </row>
    <row r="54" spans="2:7" x14ac:dyDescent="0.2">
      <c r="B54" s="19" t="s">
        <v>97</v>
      </c>
      <c r="C54" s="184">
        <v>948365.34</v>
      </c>
      <c r="D54" s="184">
        <v>933285.34</v>
      </c>
      <c r="E54" s="20" t="s">
        <v>98</v>
      </c>
      <c r="F54" s="184">
        <v>0</v>
      </c>
      <c r="G54" s="184">
        <v>0</v>
      </c>
    </row>
    <row r="55" spans="2:7" x14ac:dyDescent="0.2">
      <c r="B55" s="19" t="s">
        <v>99</v>
      </c>
      <c r="C55" s="184">
        <v>-104146799.16</v>
      </c>
      <c r="D55" s="184">
        <v>-93396301.930000007</v>
      </c>
      <c r="E55" s="20" t="s">
        <v>100</v>
      </c>
      <c r="F55" s="184">
        <v>118161.67</v>
      </c>
      <c r="G55" s="184">
        <v>118161.67</v>
      </c>
    </row>
    <row r="56" spans="2:7" x14ac:dyDescent="0.2">
      <c r="B56" s="19" t="s">
        <v>101</v>
      </c>
      <c r="C56" s="184">
        <v>102664</v>
      </c>
      <c r="D56" s="184">
        <v>102664</v>
      </c>
      <c r="E56" s="17"/>
      <c r="F56" s="184"/>
      <c r="G56" s="184"/>
    </row>
    <row r="57" spans="2:7" x14ac:dyDescent="0.2">
      <c r="B57" s="19" t="s">
        <v>102</v>
      </c>
      <c r="C57" s="184">
        <v>0</v>
      </c>
      <c r="D57" s="184">
        <v>0</v>
      </c>
      <c r="E57" s="17" t="s">
        <v>103</v>
      </c>
      <c r="F57" s="184">
        <f>SUM(F50:F55)</f>
        <v>118161.67</v>
      </c>
      <c r="G57" s="184">
        <f>SUM(G50:G55)</f>
        <v>118161.67</v>
      </c>
    </row>
    <row r="58" spans="2:7" x14ac:dyDescent="0.2">
      <c r="B58" s="19" t="s">
        <v>104</v>
      </c>
      <c r="C58" s="184">
        <v>0</v>
      </c>
      <c r="D58" s="184">
        <v>0</v>
      </c>
      <c r="E58" s="24"/>
      <c r="F58" s="184"/>
      <c r="G58" s="184"/>
    </row>
    <row r="59" spans="2:7" x14ac:dyDescent="0.2">
      <c r="B59" s="19"/>
      <c r="C59" s="18"/>
      <c r="D59" s="18"/>
      <c r="E59" s="17" t="s">
        <v>105</v>
      </c>
      <c r="F59" s="184">
        <f>F47+F57</f>
        <v>3901174.53</v>
      </c>
      <c r="G59" s="184">
        <f>G47+G57</f>
        <v>19490390.840000004</v>
      </c>
    </row>
    <row r="60" spans="2:7" ht="25.5" x14ac:dyDescent="0.2">
      <c r="B60" s="15" t="s">
        <v>106</v>
      </c>
      <c r="C60" s="184">
        <f>SUM(C50:C58)</f>
        <v>172788871.28</v>
      </c>
      <c r="D60" s="184">
        <f>SUM(D50:D58)</f>
        <v>182890252.52999997</v>
      </c>
      <c r="E60" s="20"/>
      <c r="F60" s="18"/>
      <c r="G60" s="18"/>
    </row>
    <row r="61" spans="2:7" x14ac:dyDescent="0.2">
      <c r="B61" s="19"/>
      <c r="C61" s="18"/>
      <c r="D61" s="18"/>
      <c r="E61" s="17" t="s">
        <v>107</v>
      </c>
      <c r="F61" s="18"/>
      <c r="G61" s="18"/>
    </row>
    <row r="62" spans="2:7" x14ac:dyDescent="0.2">
      <c r="B62" s="15" t="s">
        <v>108</v>
      </c>
      <c r="C62" s="184">
        <f>C47+C60</f>
        <v>179897459.47</v>
      </c>
      <c r="D62" s="184">
        <f>D47+D60</f>
        <v>204616971.56999996</v>
      </c>
      <c r="E62" s="17"/>
      <c r="F62" s="18"/>
      <c r="G62" s="18"/>
    </row>
    <row r="63" spans="2:7" x14ac:dyDescent="0.2">
      <c r="B63" s="19"/>
      <c r="C63" s="18"/>
      <c r="D63" s="18"/>
      <c r="E63" s="17" t="s">
        <v>109</v>
      </c>
      <c r="F63" s="184">
        <f>SUM(F64:F66)</f>
        <v>154219839.11000001</v>
      </c>
      <c r="G63" s="184">
        <f>SUM(G64:G66)</f>
        <v>154219839.11000001</v>
      </c>
    </row>
    <row r="64" spans="2:7" x14ac:dyDescent="0.2">
      <c r="B64" s="19"/>
      <c r="C64" s="18"/>
      <c r="D64" s="18"/>
      <c r="E64" s="20" t="s">
        <v>110</v>
      </c>
      <c r="F64" s="184">
        <v>0</v>
      </c>
      <c r="G64" s="184">
        <v>0</v>
      </c>
    </row>
    <row r="65" spans="2:7" x14ac:dyDescent="0.2">
      <c r="B65" s="19"/>
      <c r="C65" s="18"/>
      <c r="D65" s="18"/>
      <c r="E65" s="20" t="s">
        <v>111</v>
      </c>
      <c r="F65" s="184">
        <v>154219839.11000001</v>
      </c>
      <c r="G65" s="184">
        <v>154219839.11000001</v>
      </c>
    </row>
    <row r="66" spans="2:7" x14ac:dyDescent="0.2">
      <c r="B66" s="19"/>
      <c r="C66" s="18"/>
      <c r="D66" s="18"/>
      <c r="E66" s="20" t="s">
        <v>112</v>
      </c>
      <c r="F66" s="184">
        <v>0</v>
      </c>
      <c r="G66" s="184">
        <v>0</v>
      </c>
    </row>
    <row r="67" spans="2:7" x14ac:dyDescent="0.2">
      <c r="B67" s="19"/>
      <c r="C67" s="18"/>
      <c r="D67" s="18"/>
      <c r="E67" s="20"/>
      <c r="F67" s="18"/>
      <c r="G67" s="18"/>
    </row>
    <row r="68" spans="2:7" x14ac:dyDescent="0.2">
      <c r="B68" s="19"/>
      <c r="C68" s="18"/>
      <c r="D68" s="18"/>
      <c r="E68" s="17" t="s">
        <v>113</v>
      </c>
      <c r="F68" s="184">
        <f>SUM(F69:F73)</f>
        <v>21776445.830000002</v>
      </c>
      <c r="G68" s="184">
        <f>SUM(G69:G73)</f>
        <v>30906741.620000001</v>
      </c>
    </row>
    <row r="69" spans="2:7" x14ac:dyDescent="0.2">
      <c r="B69" s="19"/>
      <c r="C69" s="18"/>
      <c r="D69" s="18"/>
      <c r="E69" s="20" t="s">
        <v>114</v>
      </c>
      <c r="F69" s="184">
        <v>-8075860.6699999999</v>
      </c>
      <c r="G69" s="184">
        <v>-8165159.3099999996</v>
      </c>
    </row>
    <row r="70" spans="2:7" x14ac:dyDescent="0.2">
      <c r="B70" s="19"/>
      <c r="C70" s="18"/>
      <c r="D70" s="18"/>
      <c r="E70" s="20" t="s">
        <v>115</v>
      </c>
      <c r="F70" s="184">
        <v>10633835.060000001</v>
      </c>
      <c r="G70" s="184">
        <v>19853429.489999998</v>
      </c>
    </row>
    <row r="71" spans="2:7" x14ac:dyDescent="0.2">
      <c r="B71" s="19"/>
      <c r="C71" s="18"/>
      <c r="D71" s="18"/>
      <c r="E71" s="20" t="s">
        <v>116</v>
      </c>
      <c r="F71" s="184">
        <v>0</v>
      </c>
      <c r="G71" s="184">
        <v>0</v>
      </c>
    </row>
    <row r="72" spans="2:7" x14ac:dyDescent="0.2">
      <c r="B72" s="19"/>
      <c r="C72" s="18"/>
      <c r="D72" s="18"/>
      <c r="E72" s="20" t="s">
        <v>117</v>
      </c>
      <c r="F72" s="184">
        <v>19218471.440000001</v>
      </c>
      <c r="G72" s="184">
        <v>19218471.440000001</v>
      </c>
    </row>
    <row r="73" spans="2:7" x14ac:dyDescent="0.2">
      <c r="B73" s="19"/>
      <c r="C73" s="18"/>
      <c r="D73" s="18"/>
      <c r="E73" s="20" t="s">
        <v>118</v>
      </c>
      <c r="F73" s="184">
        <v>0</v>
      </c>
      <c r="G73" s="184">
        <v>0</v>
      </c>
    </row>
    <row r="74" spans="2:7" x14ac:dyDescent="0.2">
      <c r="B74" s="19"/>
      <c r="C74" s="18"/>
      <c r="D74" s="18"/>
      <c r="E74" s="20"/>
      <c r="F74" s="18"/>
      <c r="G74" s="18"/>
    </row>
    <row r="75" spans="2:7" ht="25.5" x14ac:dyDescent="0.2">
      <c r="B75" s="19"/>
      <c r="C75" s="18"/>
      <c r="D75" s="18"/>
      <c r="E75" s="17" t="s">
        <v>119</v>
      </c>
      <c r="F75" s="184">
        <f>SUM(F76:F77)</f>
        <v>0</v>
      </c>
      <c r="G75" s="184">
        <f>SUM(G76:G77)</f>
        <v>0</v>
      </c>
    </row>
    <row r="76" spans="2:7" x14ac:dyDescent="0.2">
      <c r="B76" s="19"/>
      <c r="C76" s="18"/>
      <c r="D76" s="18"/>
      <c r="E76" s="20" t="s">
        <v>120</v>
      </c>
      <c r="F76" s="184">
        <v>0</v>
      </c>
      <c r="G76" s="184">
        <v>0</v>
      </c>
    </row>
    <row r="77" spans="2:7" x14ac:dyDescent="0.2">
      <c r="B77" s="19"/>
      <c r="C77" s="18"/>
      <c r="D77" s="18"/>
      <c r="E77" s="20" t="s">
        <v>121</v>
      </c>
      <c r="F77" s="184">
        <v>0</v>
      </c>
      <c r="G77" s="184">
        <v>0</v>
      </c>
    </row>
    <row r="78" spans="2:7" x14ac:dyDescent="0.2">
      <c r="B78" s="19"/>
      <c r="C78" s="18"/>
      <c r="D78" s="18"/>
      <c r="E78" s="20"/>
      <c r="F78" s="18"/>
      <c r="G78" s="18"/>
    </row>
    <row r="79" spans="2:7" x14ac:dyDescent="0.2">
      <c r="B79" s="19"/>
      <c r="C79" s="18"/>
      <c r="D79" s="18"/>
      <c r="E79" s="17" t="s">
        <v>122</v>
      </c>
      <c r="F79" s="184">
        <f>F63+F68+F75</f>
        <v>175996284.94000003</v>
      </c>
      <c r="G79" s="184">
        <f>G63+G68+G75</f>
        <v>185126580.73000002</v>
      </c>
    </row>
    <row r="80" spans="2:7" x14ac:dyDescent="0.2">
      <c r="B80" s="19"/>
      <c r="C80" s="18"/>
      <c r="D80" s="18"/>
      <c r="E80" s="20"/>
      <c r="F80" s="18"/>
      <c r="G80" s="18"/>
    </row>
    <row r="81" spans="2:7" x14ac:dyDescent="0.2">
      <c r="B81" s="19"/>
      <c r="C81" s="18"/>
      <c r="D81" s="18"/>
      <c r="E81" s="17" t="s">
        <v>123</v>
      </c>
      <c r="F81" s="184">
        <f>F59+F79</f>
        <v>179897459.47000003</v>
      </c>
      <c r="G81" s="184">
        <f>G59+G79</f>
        <v>204616971.57000002</v>
      </c>
    </row>
    <row r="82" spans="2:7" ht="13.5" thickBot="1" x14ac:dyDescent="0.25">
      <c r="B82" s="25"/>
      <c r="C82" s="26"/>
      <c r="D82" s="26"/>
      <c r="E82" s="27"/>
      <c r="F82" s="28"/>
      <c r="G82" s="28"/>
    </row>
  </sheetData>
  <mergeCells count="4">
    <mergeCell ref="B2:G2"/>
    <mergeCell ref="B3:G3"/>
    <mergeCell ref="B4:G4"/>
    <mergeCell ref="B5:G5"/>
  </mergeCells>
  <pageMargins left="0.70866141732283472" right="0.70866141732283472" top="0.74803149606299213" bottom="0.74803149606299213" header="0.31496062992125984" footer="0.31496062992125984"/>
  <pageSetup scale="5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9"/>
  <sheetViews>
    <sheetView workbookViewId="0">
      <pane xSplit="1" ySplit="7" topLeftCell="B34" activePane="bottomRight" state="frozen"/>
      <selection pane="topRight" activeCell="B1" sqref="B1"/>
      <selection pane="bottomLeft" activeCell="A8" sqref="A8"/>
      <selection pane="bottomRight" activeCell="H40" sqref="H40"/>
    </sheetView>
  </sheetViews>
  <sheetFormatPr baseColWidth="10" defaultRowHeight="12.75" x14ac:dyDescent="0.2"/>
  <cols>
    <col min="1" max="1" width="5" style="29" customWidth="1"/>
    <col min="2" max="2" width="43" style="29" customWidth="1"/>
    <col min="3" max="3" width="14.7109375" style="29" customWidth="1"/>
    <col min="4" max="4" width="13.28515625" style="29" customWidth="1"/>
    <col min="5" max="5" width="15" style="29" customWidth="1"/>
    <col min="6" max="6" width="16.5703125" style="29" customWidth="1"/>
    <col min="7" max="7" width="13.42578125" style="29" customWidth="1"/>
    <col min="8" max="8" width="14" style="29" customWidth="1"/>
    <col min="9" max="9" width="15" style="29" customWidth="1"/>
    <col min="10" max="16384" width="11.42578125" style="29"/>
  </cols>
  <sheetData>
    <row r="1" spans="2:9" ht="13.5" thickBot="1" x14ac:dyDescent="0.25"/>
    <row r="2" spans="2:9" ht="13.5" thickBot="1" x14ac:dyDescent="0.25">
      <c r="B2" s="30" t="s">
        <v>0</v>
      </c>
      <c r="C2" s="31"/>
      <c r="D2" s="31"/>
      <c r="E2" s="31"/>
      <c r="F2" s="31"/>
      <c r="G2" s="31"/>
      <c r="H2" s="31"/>
      <c r="I2" s="32"/>
    </row>
    <row r="3" spans="2:9" ht="13.5" thickBot="1" x14ac:dyDescent="0.25">
      <c r="B3" s="33" t="s">
        <v>124</v>
      </c>
      <c r="C3" s="34"/>
      <c r="D3" s="34"/>
      <c r="E3" s="34"/>
      <c r="F3" s="34"/>
      <c r="G3" s="34"/>
      <c r="H3" s="34"/>
      <c r="I3" s="35"/>
    </row>
    <row r="4" spans="2:9" ht="13.5" thickBot="1" x14ac:dyDescent="0.25">
      <c r="B4" s="33" t="s">
        <v>125</v>
      </c>
      <c r="C4" s="34"/>
      <c r="D4" s="34"/>
      <c r="E4" s="34"/>
      <c r="F4" s="34"/>
      <c r="G4" s="34"/>
      <c r="H4" s="34"/>
      <c r="I4" s="35"/>
    </row>
    <row r="5" spans="2:9" ht="13.5" thickBot="1" x14ac:dyDescent="0.25">
      <c r="B5" s="33" t="s">
        <v>3</v>
      </c>
      <c r="C5" s="34"/>
      <c r="D5" s="34"/>
      <c r="E5" s="34"/>
      <c r="F5" s="34"/>
      <c r="G5" s="34"/>
      <c r="H5" s="34"/>
      <c r="I5" s="35"/>
    </row>
    <row r="6" spans="2:9" ht="76.5" x14ac:dyDescent="0.2">
      <c r="B6" s="36" t="s">
        <v>126</v>
      </c>
      <c r="C6" s="36" t="s">
        <v>127</v>
      </c>
      <c r="D6" s="36" t="s">
        <v>128</v>
      </c>
      <c r="E6" s="36" t="s">
        <v>129</v>
      </c>
      <c r="F6" s="36" t="s">
        <v>130</v>
      </c>
      <c r="G6" s="36" t="s">
        <v>131</v>
      </c>
      <c r="H6" s="36" t="s">
        <v>132</v>
      </c>
      <c r="I6" s="36" t="s">
        <v>133</v>
      </c>
    </row>
    <row r="7" spans="2:9" ht="13.5" thickBot="1" x14ac:dyDescent="0.25">
      <c r="B7" s="37" t="s">
        <v>134</v>
      </c>
      <c r="C7" s="37" t="s">
        <v>135</v>
      </c>
      <c r="D7" s="37" t="s">
        <v>136</v>
      </c>
      <c r="E7" s="37" t="s">
        <v>137</v>
      </c>
      <c r="F7" s="37" t="s">
        <v>138</v>
      </c>
      <c r="G7" s="37" t="s">
        <v>139</v>
      </c>
      <c r="H7" s="37" t="s">
        <v>140</v>
      </c>
      <c r="I7" s="37" t="s">
        <v>141</v>
      </c>
    </row>
    <row r="8" spans="2:9" ht="12.75" customHeight="1" x14ac:dyDescent="0.2">
      <c r="B8" s="38" t="s">
        <v>142</v>
      </c>
      <c r="C8" s="185">
        <f t="shared" ref="C8:I8" si="0">C9+C13</f>
        <v>0</v>
      </c>
      <c r="D8" s="185">
        <f t="shared" si="0"/>
        <v>0</v>
      </c>
      <c r="E8" s="185">
        <f t="shared" si="0"/>
        <v>0</v>
      </c>
      <c r="F8" s="185">
        <f t="shared" si="0"/>
        <v>0</v>
      </c>
      <c r="G8" s="185">
        <f t="shared" si="0"/>
        <v>0</v>
      </c>
      <c r="H8" s="185">
        <f t="shared" si="0"/>
        <v>0</v>
      </c>
      <c r="I8" s="185">
        <f t="shared" si="0"/>
        <v>0</v>
      </c>
    </row>
    <row r="9" spans="2:9" ht="12.75" customHeight="1" x14ac:dyDescent="0.2">
      <c r="B9" s="38" t="s">
        <v>143</v>
      </c>
      <c r="C9" s="185">
        <f t="shared" ref="C9:I9" si="1">SUM(C10:C12)</f>
        <v>0</v>
      </c>
      <c r="D9" s="185">
        <f t="shared" si="1"/>
        <v>0</v>
      </c>
      <c r="E9" s="185">
        <f t="shared" si="1"/>
        <v>0</v>
      </c>
      <c r="F9" s="185">
        <f t="shared" si="1"/>
        <v>0</v>
      </c>
      <c r="G9" s="185">
        <f t="shared" si="1"/>
        <v>0</v>
      </c>
      <c r="H9" s="185">
        <f t="shared" si="1"/>
        <v>0</v>
      </c>
      <c r="I9" s="185">
        <f t="shared" si="1"/>
        <v>0</v>
      </c>
    </row>
    <row r="10" spans="2:9" x14ac:dyDescent="0.2">
      <c r="B10" s="39" t="s">
        <v>144</v>
      </c>
      <c r="C10" s="185">
        <v>0</v>
      </c>
      <c r="D10" s="185">
        <v>0</v>
      </c>
      <c r="E10" s="185">
        <v>0</v>
      </c>
      <c r="F10" s="185"/>
      <c r="G10" s="186">
        <v>0</v>
      </c>
      <c r="H10" s="185">
        <v>0</v>
      </c>
      <c r="I10" s="185">
        <v>0</v>
      </c>
    </row>
    <row r="11" spans="2:9" x14ac:dyDescent="0.2">
      <c r="B11" s="39" t="s">
        <v>145</v>
      </c>
      <c r="C11" s="186">
        <v>0</v>
      </c>
      <c r="D11" s="186">
        <v>0</v>
      </c>
      <c r="E11" s="186">
        <v>0</v>
      </c>
      <c r="F11" s="186"/>
      <c r="G11" s="186">
        <v>0</v>
      </c>
      <c r="H11" s="186">
        <v>0</v>
      </c>
      <c r="I11" s="186">
        <v>0</v>
      </c>
    </row>
    <row r="12" spans="2:9" x14ac:dyDescent="0.2">
      <c r="B12" s="39" t="s">
        <v>146</v>
      </c>
      <c r="C12" s="186">
        <v>0</v>
      </c>
      <c r="D12" s="186">
        <v>0</v>
      </c>
      <c r="E12" s="186">
        <v>0</v>
      </c>
      <c r="F12" s="186"/>
      <c r="G12" s="186">
        <v>0</v>
      </c>
      <c r="H12" s="186">
        <v>0</v>
      </c>
      <c r="I12" s="186">
        <v>0</v>
      </c>
    </row>
    <row r="13" spans="2:9" ht="12.75" customHeight="1" x14ac:dyDescent="0.2">
      <c r="B13" s="38" t="s">
        <v>147</v>
      </c>
      <c r="C13" s="185">
        <f t="shared" ref="C13:I13" si="2">SUM(C14:C16)</f>
        <v>0</v>
      </c>
      <c r="D13" s="185">
        <f t="shared" si="2"/>
        <v>0</v>
      </c>
      <c r="E13" s="185">
        <f t="shared" si="2"/>
        <v>0</v>
      </c>
      <c r="F13" s="185">
        <f t="shared" si="2"/>
        <v>0</v>
      </c>
      <c r="G13" s="185">
        <f t="shared" si="2"/>
        <v>0</v>
      </c>
      <c r="H13" s="185">
        <f t="shared" si="2"/>
        <v>0</v>
      </c>
      <c r="I13" s="185">
        <f t="shared" si="2"/>
        <v>0</v>
      </c>
    </row>
    <row r="14" spans="2:9" x14ac:dyDescent="0.2">
      <c r="B14" s="39" t="s">
        <v>148</v>
      </c>
      <c r="C14" s="185">
        <v>0</v>
      </c>
      <c r="D14" s="185">
        <v>0</v>
      </c>
      <c r="E14" s="185">
        <v>0</v>
      </c>
      <c r="F14" s="185"/>
      <c r="G14" s="186">
        <v>0</v>
      </c>
      <c r="H14" s="185">
        <v>0</v>
      </c>
      <c r="I14" s="185">
        <v>0</v>
      </c>
    </row>
    <row r="15" spans="2:9" x14ac:dyDescent="0.2">
      <c r="B15" s="39" t="s">
        <v>149</v>
      </c>
      <c r="C15" s="186">
        <v>0</v>
      </c>
      <c r="D15" s="186">
        <v>0</v>
      </c>
      <c r="E15" s="186">
        <v>0</v>
      </c>
      <c r="F15" s="186"/>
      <c r="G15" s="186">
        <v>0</v>
      </c>
      <c r="H15" s="186">
        <v>0</v>
      </c>
      <c r="I15" s="186">
        <v>0</v>
      </c>
    </row>
    <row r="16" spans="2:9" x14ac:dyDescent="0.2">
      <c r="B16" s="39" t="s">
        <v>150</v>
      </c>
      <c r="C16" s="186">
        <v>0</v>
      </c>
      <c r="D16" s="186">
        <v>0</v>
      </c>
      <c r="E16" s="186">
        <v>0</v>
      </c>
      <c r="F16" s="186"/>
      <c r="G16" s="186">
        <v>0</v>
      </c>
      <c r="H16" s="186">
        <v>0</v>
      </c>
      <c r="I16" s="186">
        <v>0</v>
      </c>
    </row>
    <row r="17" spans="2:9" x14ac:dyDescent="0.2">
      <c r="B17" s="38" t="s">
        <v>151</v>
      </c>
      <c r="C17" s="185">
        <v>19490390.84</v>
      </c>
      <c r="D17" s="187"/>
      <c r="E17" s="187"/>
      <c r="F17" s="187"/>
      <c r="G17" s="188">
        <v>3901174.53</v>
      </c>
      <c r="H17" s="187"/>
      <c r="I17" s="187"/>
    </row>
    <row r="18" spans="2:9" x14ac:dyDescent="0.2">
      <c r="B18" s="41"/>
      <c r="C18" s="186"/>
      <c r="D18" s="186"/>
      <c r="E18" s="186"/>
      <c r="F18" s="186"/>
      <c r="G18" s="186"/>
      <c r="H18" s="186"/>
      <c r="I18" s="186"/>
    </row>
    <row r="19" spans="2:9" ht="12.75" customHeight="1" x14ac:dyDescent="0.2">
      <c r="B19" s="42" t="s">
        <v>152</v>
      </c>
      <c r="C19" s="185">
        <f>C8+C17</f>
        <v>19490390.84</v>
      </c>
      <c r="D19" s="185">
        <f t="shared" ref="D19:I19" si="3">D8+D17</f>
        <v>0</v>
      </c>
      <c r="E19" s="185">
        <f t="shared" si="3"/>
        <v>0</v>
      </c>
      <c r="F19" s="185">
        <f t="shared" si="3"/>
        <v>0</v>
      </c>
      <c r="G19" s="185">
        <f t="shared" si="3"/>
        <v>3901174.53</v>
      </c>
      <c r="H19" s="185">
        <f t="shared" si="3"/>
        <v>0</v>
      </c>
      <c r="I19" s="185">
        <f t="shared" si="3"/>
        <v>0</v>
      </c>
    </row>
    <row r="20" spans="2:9" x14ac:dyDescent="0.2">
      <c r="B20" s="38"/>
      <c r="C20" s="185"/>
      <c r="D20" s="185"/>
      <c r="E20" s="185"/>
      <c r="F20" s="185"/>
      <c r="G20" s="185"/>
      <c r="H20" s="185"/>
      <c r="I20" s="185"/>
    </row>
    <row r="21" spans="2:9" ht="12.75" customHeight="1" x14ac:dyDescent="0.2">
      <c r="B21" s="38" t="s">
        <v>153</v>
      </c>
      <c r="C21" s="185">
        <f t="shared" ref="C21:I21" si="4">SUM(C22:C24)</f>
        <v>0</v>
      </c>
      <c r="D21" s="185">
        <f t="shared" si="4"/>
        <v>0</v>
      </c>
      <c r="E21" s="185">
        <f t="shared" si="4"/>
        <v>0</v>
      </c>
      <c r="F21" s="185">
        <f t="shared" si="4"/>
        <v>0</v>
      </c>
      <c r="G21" s="185">
        <f t="shared" si="4"/>
        <v>0</v>
      </c>
      <c r="H21" s="185">
        <f t="shared" si="4"/>
        <v>0</v>
      </c>
      <c r="I21" s="185">
        <f t="shared" si="4"/>
        <v>0</v>
      </c>
    </row>
    <row r="22" spans="2:9" ht="12.75" customHeight="1" x14ac:dyDescent="0.2">
      <c r="B22" s="41" t="s">
        <v>154</v>
      </c>
      <c r="C22" s="186"/>
      <c r="D22" s="186"/>
      <c r="E22" s="186"/>
      <c r="F22" s="186"/>
      <c r="G22" s="186">
        <f>C22+D22-E22+F22</f>
        <v>0</v>
      </c>
      <c r="H22" s="186"/>
      <c r="I22" s="186"/>
    </row>
    <row r="23" spans="2:9" ht="12.75" customHeight="1" x14ac:dyDescent="0.2">
      <c r="B23" s="41" t="s">
        <v>155</v>
      </c>
      <c r="C23" s="186"/>
      <c r="D23" s="186"/>
      <c r="E23" s="186"/>
      <c r="F23" s="186"/>
      <c r="G23" s="186">
        <f>C23+D23-E23+F23</f>
        <v>0</v>
      </c>
      <c r="H23" s="186"/>
      <c r="I23" s="186"/>
    </row>
    <row r="24" spans="2:9" ht="12.75" customHeight="1" x14ac:dyDescent="0.2">
      <c r="B24" s="41" t="s">
        <v>156</v>
      </c>
      <c r="C24" s="186"/>
      <c r="D24" s="186"/>
      <c r="E24" s="186"/>
      <c r="F24" s="186"/>
      <c r="G24" s="186">
        <f>C24+D24-E24+F24</f>
        <v>0</v>
      </c>
      <c r="H24" s="186"/>
      <c r="I24" s="186"/>
    </row>
    <row r="25" spans="2:9" x14ac:dyDescent="0.2">
      <c r="B25" s="43"/>
      <c r="C25" s="189"/>
      <c r="D25" s="189"/>
      <c r="E25" s="189"/>
      <c r="F25" s="189"/>
      <c r="G25" s="189"/>
      <c r="H25" s="189"/>
      <c r="I25" s="189"/>
    </row>
    <row r="26" spans="2:9" ht="25.5" x14ac:dyDescent="0.2">
      <c r="B26" s="42" t="s">
        <v>157</v>
      </c>
      <c r="C26" s="185">
        <f t="shared" ref="C26:I26" si="5">SUM(C27:C29)</f>
        <v>0</v>
      </c>
      <c r="D26" s="185">
        <f t="shared" si="5"/>
        <v>0</v>
      </c>
      <c r="E26" s="185">
        <f t="shared" si="5"/>
        <v>0</v>
      </c>
      <c r="F26" s="185">
        <f t="shared" si="5"/>
        <v>0</v>
      </c>
      <c r="G26" s="185">
        <f t="shared" si="5"/>
        <v>0</v>
      </c>
      <c r="H26" s="185">
        <f t="shared" si="5"/>
        <v>0</v>
      </c>
      <c r="I26" s="185">
        <f t="shared" si="5"/>
        <v>0</v>
      </c>
    </row>
    <row r="27" spans="2:9" ht="12.75" customHeight="1" x14ac:dyDescent="0.2">
      <c r="B27" s="41" t="s">
        <v>158</v>
      </c>
      <c r="C27" s="186"/>
      <c r="D27" s="186"/>
      <c r="E27" s="186"/>
      <c r="F27" s="186"/>
      <c r="G27" s="186">
        <f>C27+D27-E27+F27</f>
        <v>0</v>
      </c>
      <c r="H27" s="186"/>
      <c r="I27" s="186"/>
    </row>
    <row r="28" spans="2:9" ht="12.75" customHeight="1" x14ac:dyDescent="0.2">
      <c r="B28" s="41" t="s">
        <v>159</v>
      </c>
      <c r="C28" s="186"/>
      <c r="D28" s="186"/>
      <c r="E28" s="186"/>
      <c r="F28" s="186"/>
      <c r="G28" s="186">
        <f>C28+D28-E28+F28</f>
        <v>0</v>
      </c>
      <c r="H28" s="186"/>
      <c r="I28" s="186"/>
    </row>
    <row r="29" spans="2:9" ht="12.75" customHeight="1" x14ac:dyDescent="0.2">
      <c r="B29" s="41" t="s">
        <v>160</v>
      </c>
      <c r="C29" s="186"/>
      <c r="D29" s="186"/>
      <c r="E29" s="186"/>
      <c r="F29" s="186"/>
      <c r="G29" s="186">
        <f>C29+D29-E29+F29</f>
        <v>0</v>
      </c>
      <c r="H29" s="186"/>
      <c r="I29" s="186"/>
    </row>
    <row r="30" spans="2:9" ht="13.5" thickBot="1" x14ac:dyDescent="0.25">
      <c r="B30" s="44"/>
      <c r="C30" s="190"/>
      <c r="D30" s="190"/>
      <c r="E30" s="190"/>
      <c r="F30" s="190"/>
      <c r="G30" s="190"/>
      <c r="H30" s="190"/>
      <c r="I30" s="190"/>
    </row>
    <row r="31" spans="2:9" ht="18.75" customHeight="1" x14ac:dyDescent="0.2">
      <c r="B31" s="45" t="s">
        <v>161</v>
      </c>
      <c r="C31" s="45"/>
      <c r="D31" s="45"/>
      <c r="E31" s="45"/>
      <c r="F31" s="45"/>
      <c r="G31" s="45"/>
      <c r="H31" s="45"/>
      <c r="I31" s="45"/>
    </row>
    <row r="32" spans="2:9" x14ac:dyDescent="0.2">
      <c r="B32" s="46" t="s">
        <v>162</v>
      </c>
      <c r="C32" s="47"/>
      <c r="D32" s="48"/>
      <c r="E32" s="48"/>
      <c r="F32" s="48"/>
      <c r="G32" s="48"/>
      <c r="H32" s="48"/>
      <c r="I32" s="48"/>
    </row>
    <row r="33" spans="2:9" ht="13.5" thickBot="1" x14ac:dyDescent="0.25">
      <c r="B33" s="49"/>
      <c r="C33" s="47"/>
      <c r="D33" s="47"/>
      <c r="E33" s="47"/>
      <c r="F33" s="47"/>
      <c r="G33" s="47"/>
      <c r="H33" s="47"/>
      <c r="I33" s="47"/>
    </row>
    <row r="34" spans="2:9" ht="38.25" customHeight="1" x14ac:dyDescent="0.2">
      <c r="B34" s="50" t="s">
        <v>163</v>
      </c>
      <c r="C34" s="50" t="s">
        <v>164</v>
      </c>
      <c r="D34" s="50" t="s">
        <v>165</v>
      </c>
      <c r="E34" s="51" t="s">
        <v>166</v>
      </c>
      <c r="F34" s="50" t="s">
        <v>167</v>
      </c>
      <c r="G34" s="51" t="s">
        <v>168</v>
      </c>
      <c r="H34" s="47"/>
      <c r="I34" s="47"/>
    </row>
    <row r="35" spans="2:9" ht="15.75" customHeight="1" thickBot="1" x14ac:dyDescent="0.25">
      <c r="B35" s="52"/>
      <c r="C35" s="52"/>
      <c r="D35" s="52"/>
      <c r="E35" s="53" t="s">
        <v>169</v>
      </c>
      <c r="F35" s="52"/>
      <c r="G35" s="53" t="s">
        <v>170</v>
      </c>
      <c r="H35" s="47"/>
      <c r="I35" s="47"/>
    </row>
    <row r="36" spans="2:9" x14ac:dyDescent="0.2">
      <c r="B36" s="54" t="s">
        <v>171</v>
      </c>
      <c r="C36" s="185">
        <f>SUM(C37:C39)</f>
        <v>0</v>
      </c>
      <c r="D36" s="185">
        <f>SUM(D37:D39)</f>
        <v>0</v>
      </c>
      <c r="E36" s="185">
        <f>SUM(E37:E39)</f>
        <v>0</v>
      </c>
      <c r="F36" s="185">
        <f>SUM(F37:F39)</f>
        <v>0</v>
      </c>
      <c r="G36" s="185">
        <f>SUM(G37:G39)</f>
        <v>0</v>
      </c>
      <c r="H36" s="47"/>
      <c r="I36" s="47"/>
    </row>
    <row r="37" spans="2:9" x14ac:dyDescent="0.2">
      <c r="B37" s="41" t="s">
        <v>172</v>
      </c>
      <c r="C37" s="40"/>
      <c r="D37" s="40"/>
      <c r="E37" s="40"/>
      <c r="F37" s="40"/>
      <c r="G37" s="40"/>
      <c r="H37" s="47"/>
      <c r="I37" s="47"/>
    </row>
    <row r="38" spans="2:9" x14ac:dyDescent="0.2">
      <c r="B38" s="41" t="s">
        <v>173</v>
      </c>
      <c r="C38" s="40"/>
      <c r="D38" s="40"/>
      <c r="E38" s="40"/>
      <c r="F38" s="40"/>
      <c r="G38" s="40"/>
      <c r="H38" s="47"/>
      <c r="I38" s="47"/>
    </row>
    <row r="39" spans="2:9" ht="13.5" thickBot="1" x14ac:dyDescent="0.25">
      <c r="B39" s="55" t="s">
        <v>174</v>
      </c>
      <c r="C39" s="56"/>
      <c r="D39" s="56"/>
      <c r="E39" s="56"/>
      <c r="F39" s="56"/>
      <c r="G39" s="56"/>
      <c r="H39" s="47"/>
      <c r="I39" s="47"/>
    </row>
  </sheetData>
  <mergeCells count="9">
    <mergeCell ref="B2:I2"/>
    <mergeCell ref="B3:I3"/>
    <mergeCell ref="B4:I4"/>
    <mergeCell ref="B5:I5"/>
    <mergeCell ref="B31:I31"/>
    <mergeCell ref="B34:B35"/>
    <mergeCell ref="C34:C35"/>
    <mergeCell ref="D34:D35"/>
    <mergeCell ref="F34:F35"/>
  </mergeCells>
  <pageMargins left="0.7" right="0.7" top="0.75" bottom="0.75" header="0.3" footer="0.3"/>
  <pageSetup scale="6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2"/>
  <sheetViews>
    <sheetView topLeftCell="A7" workbookViewId="0">
      <selection activeCell="L10" sqref="L10:L21"/>
    </sheetView>
  </sheetViews>
  <sheetFormatPr baseColWidth="10" defaultRowHeight="15" x14ac:dyDescent="0.25"/>
  <cols>
    <col min="1" max="1" width="2.42578125" customWidth="1"/>
    <col min="2" max="2" width="32.85546875" customWidth="1"/>
    <col min="3" max="7" width="14.5703125" customWidth="1"/>
    <col min="8" max="8" width="17.5703125" customWidth="1"/>
    <col min="9" max="9" width="15.85546875" customWidth="1"/>
    <col min="10" max="10" width="11.5703125" customWidth="1"/>
    <col min="11" max="12" width="14.5703125" customWidth="1"/>
  </cols>
  <sheetData>
    <row r="1" spans="2:12" ht="15.75" thickBot="1" x14ac:dyDescent="0.3"/>
    <row r="2" spans="2:12" ht="15.75" thickBot="1" x14ac:dyDescent="0.3">
      <c r="B2" s="30" t="s">
        <v>0</v>
      </c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2:12" ht="15.75" thickBot="1" x14ac:dyDescent="0.3">
      <c r="B3" s="33" t="s">
        <v>175</v>
      </c>
      <c r="C3" s="34"/>
      <c r="D3" s="34"/>
      <c r="E3" s="34"/>
      <c r="F3" s="34"/>
      <c r="G3" s="34"/>
      <c r="H3" s="34"/>
      <c r="I3" s="34"/>
      <c r="J3" s="34"/>
      <c r="K3" s="34"/>
      <c r="L3" s="35"/>
    </row>
    <row r="4" spans="2:12" ht="15.75" thickBot="1" x14ac:dyDescent="0.3">
      <c r="B4" s="33" t="s">
        <v>125</v>
      </c>
      <c r="C4" s="34"/>
      <c r="D4" s="34"/>
      <c r="E4" s="34"/>
      <c r="F4" s="34"/>
      <c r="G4" s="34"/>
      <c r="H4" s="34"/>
      <c r="I4" s="34"/>
      <c r="J4" s="34"/>
      <c r="K4" s="34"/>
      <c r="L4" s="35"/>
    </row>
    <row r="5" spans="2:12" ht="15.75" thickBot="1" x14ac:dyDescent="0.3">
      <c r="B5" s="33" t="s">
        <v>3</v>
      </c>
      <c r="C5" s="34"/>
      <c r="D5" s="34"/>
      <c r="E5" s="34"/>
      <c r="F5" s="34"/>
      <c r="G5" s="34"/>
      <c r="H5" s="34"/>
      <c r="I5" s="34"/>
      <c r="J5" s="34"/>
      <c r="K5" s="34"/>
      <c r="L5" s="35"/>
    </row>
    <row r="6" spans="2:12" ht="102" x14ac:dyDescent="0.25">
      <c r="B6" s="57" t="s">
        <v>176</v>
      </c>
      <c r="C6" s="58" t="s">
        <v>177</v>
      </c>
      <c r="D6" s="58" t="s">
        <v>178</v>
      </c>
      <c r="E6" s="58" t="s">
        <v>179</v>
      </c>
      <c r="F6" s="58" t="s">
        <v>180</v>
      </c>
      <c r="G6" s="58" t="s">
        <v>181</v>
      </c>
      <c r="H6" s="58" t="s">
        <v>182</v>
      </c>
      <c r="I6" s="58" t="s">
        <v>183</v>
      </c>
      <c r="J6" s="58" t="s">
        <v>184</v>
      </c>
      <c r="K6" s="58" t="s">
        <v>185</v>
      </c>
      <c r="L6" s="58" t="s">
        <v>186</v>
      </c>
    </row>
    <row r="7" spans="2:12" ht="15.75" thickBot="1" x14ac:dyDescent="0.3">
      <c r="B7" s="37" t="s">
        <v>134</v>
      </c>
      <c r="C7" s="37" t="s">
        <v>135</v>
      </c>
      <c r="D7" s="37" t="s">
        <v>136</v>
      </c>
      <c r="E7" s="37" t="s">
        <v>137</v>
      </c>
      <c r="F7" s="37" t="s">
        <v>138</v>
      </c>
      <c r="G7" s="37" t="s">
        <v>187</v>
      </c>
      <c r="H7" s="37" t="s">
        <v>140</v>
      </c>
      <c r="I7" s="37" t="s">
        <v>141</v>
      </c>
      <c r="J7" s="37" t="s">
        <v>188</v>
      </c>
      <c r="K7" s="37" t="s">
        <v>189</v>
      </c>
      <c r="L7" s="37" t="s">
        <v>190</v>
      </c>
    </row>
    <row r="8" spans="2:12" x14ac:dyDescent="0.25">
      <c r="B8" s="59"/>
      <c r="C8" s="60"/>
      <c r="D8" s="60"/>
      <c r="E8" s="60"/>
      <c r="F8" s="60"/>
      <c r="G8" s="60"/>
      <c r="H8" s="60"/>
      <c r="I8" s="60"/>
      <c r="J8" s="60"/>
      <c r="K8" s="60"/>
      <c r="L8" s="60"/>
    </row>
    <row r="9" spans="2:12" ht="25.5" x14ac:dyDescent="0.25">
      <c r="B9" s="61" t="s">
        <v>191</v>
      </c>
      <c r="C9" s="185">
        <f>SUM(C10:C13)</f>
        <v>0</v>
      </c>
      <c r="D9" s="185">
        <f t="shared" ref="D9:L9" si="0">SUM(D10:D13)</f>
        <v>0</v>
      </c>
      <c r="E9" s="185">
        <f t="shared" si="0"/>
        <v>0</v>
      </c>
      <c r="F9" s="185">
        <f t="shared" si="0"/>
        <v>0</v>
      </c>
      <c r="G9" s="185">
        <f t="shared" si="0"/>
        <v>0</v>
      </c>
      <c r="H9" s="185">
        <f t="shared" si="0"/>
        <v>0</v>
      </c>
      <c r="I9" s="185">
        <f t="shared" si="0"/>
        <v>0</v>
      </c>
      <c r="J9" s="185">
        <f t="shared" si="0"/>
        <v>0</v>
      </c>
      <c r="K9" s="185">
        <f t="shared" si="0"/>
        <v>0</v>
      </c>
      <c r="L9" s="185">
        <f t="shared" si="0"/>
        <v>0</v>
      </c>
    </row>
    <row r="10" spans="2:12" x14ac:dyDescent="0.25">
      <c r="B10" s="62" t="s">
        <v>192</v>
      </c>
      <c r="C10" s="40"/>
      <c r="D10" s="40"/>
      <c r="E10" s="40"/>
      <c r="F10" s="40"/>
      <c r="G10" s="40"/>
      <c r="H10" s="40"/>
      <c r="I10" s="40"/>
      <c r="J10" s="40"/>
      <c r="K10" s="40"/>
      <c r="L10" s="186">
        <f>F10-K10</f>
        <v>0</v>
      </c>
    </row>
    <row r="11" spans="2:12" x14ac:dyDescent="0.25">
      <c r="B11" s="62" t="s">
        <v>193</v>
      </c>
      <c r="C11" s="40"/>
      <c r="D11" s="40"/>
      <c r="E11" s="40"/>
      <c r="F11" s="40"/>
      <c r="G11" s="40"/>
      <c r="H11" s="40"/>
      <c r="I11" s="40"/>
      <c r="J11" s="40"/>
      <c r="K11" s="40"/>
      <c r="L11" s="186">
        <f t="shared" ref="L11:L20" si="1">F11-K11</f>
        <v>0</v>
      </c>
    </row>
    <row r="12" spans="2:12" x14ac:dyDescent="0.25">
      <c r="B12" s="62" t="s">
        <v>194</v>
      </c>
      <c r="C12" s="40"/>
      <c r="D12" s="40"/>
      <c r="E12" s="40"/>
      <c r="F12" s="40"/>
      <c r="G12" s="40"/>
      <c r="H12" s="40"/>
      <c r="I12" s="40"/>
      <c r="J12" s="40"/>
      <c r="K12" s="40"/>
      <c r="L12" s="186">
        <f t="shared" si="1"/>
        <v>0</v>
      </c>
    </row>
    <row r="13" spans="2:12" x14ac:dyDescent="0.25">
      <c r="B13" s="62" t="s">
        <v>195</v>
      </c>
      <c r="C13" s="40"/>
      <c r="D13" s="40"/>
      <c r="E13" s="40"/>
      <c r="F13" s="40"/>
      <c r="G13" s="40"/>
      <c r="H13" s="40"/>
      <c r="I13" s="40"/>
      <c r="J13" s="40"/>
      <c r="K13" s="40"/>
      <c r="L13" s="186">
        <f t="shared" si="1"/>
        <v>0</v>
      </c>
    </row>
    <row r="14" spans="2:12" x14ac:dyDescent="0.25">
      <c r="B14" s="63"/>
      <c r="C14" s="40"/>
      <c r="D14" s="40"/>
      <c r="E14" s="40"/>
      <c r="F14" s="40"/>
      <c r="G14" s="40"/>
      <c r="H14" s="40"/>
      <c r="I14" s="40"/>
      <c r="J14" s="40"/>
      <c r="K14" s="40"/>
      <c r="L14" s="186">
        <f t="shared" si="1"/>
        <v>0</v>
      </c>
    </row>
    <row r="15" spans="2:12" x14ac:dyDescent="0.25">
      <c r="B15" s="61" t="s">
        <v>196</v>
      </c>
      <c r="C15" s="185">
        <f>SUM(C16:C19)</f>
        <v>0</v>
      </c>
      <c r="D15" s="185">
        <f t="shared" ref="D15:L15" si="2">SUM(D16:D19)</f>
        <v>0</v>
      </c>
      <c r="E15" s="185">
        <f t="shared" si="2"/>
        <v>0</v>
      </c>
      <c r="F15" s="185">
        <f t="shared" si="2"/>
        <v>0</v>
      </c>
      <c r="G15" s="185">
        <f t="shared" si="2"/>
        <v>0</v>
      </c>
      <c r="H15" s="185">
        <f t="shared" si="2"/>
        <v>0</v>
      </c>
      <c r="I15" s="185">
        <f t="shared" si="2"/>
        <v>0</v>
      </c>
      <c r="J15" s="185">
        <f t="shared" si="2"/>
        <v>0</v>
      </c>
      <c r="K15" s="185">
        <f t="shared" si="2"/>
        <v>0</v>
      </c>
      <c r="L15" s="185">
        <f t="shared" si="2"/>
        <v>0</v>
      </c>
    </row>
    <row r="16" spans="2:12" x14ac:dyDescent="0.25">
      <c r="B16" s="62" t="s">
        <v>197</v>
      </c>
      <c r="C16" s="40"/>
      <c r="D16" s="40"/>
      <c r="E16" s="40"/>
      <c r="F16" s="40"/>
      <c r="G16" s="40"/>
      <c r="H16" s="40"/>
      <c r="I16" s="40"/>
      <c r="J16" s="40"/>
      <c r="K16" s="40"/>
      <c r="L16" s="186">
        <f t="shared" si="1"/>
        <v>0</v>
      </c>
    </row>
    <row r="17" spans="2:12" x14ac:dyDescent="0.25">
      <c r="B17" s="62" t="s">
        <v>198</v>
      </c>
      <c r="C17" s="40"/>
      <c r="D17" s="40"/>
      <c r="E17" s="40"/>
      <c r="F17" s="40"/>
      <c r="G17" s="40"/>
      <c r="H17" s="40"/>
      <c r="I17" s="40"/>
      <c r="J17" s="40"/>
      <c r="K17" s="40"/>
      <c r="L17" s="186">
        <f t="shared" si="1"/>
        <v>0</v>
      </c>
    </row>
    <row r="18" spans="2:12" x14ac:dyDescent="0.25">
      <c r="B18" s="62" t="s">
        <v>199</v>
      </c>
      <c r="C18" s="40"/>
      <c r="D18" s="40"/>
      <c r="E18" s="40"/>
      <c r="F18" s="40"/>
      <c r="G18" s="40"/>
      <c r="H18" s="40"/>
      <c r="I18" s="40"/>
      <c r="J18" s="40"/>
      <c r="K18" s="40"/>
      <c r="L18" s="186">
        <f t="shared" si="1"/>
        <v>0</v>
      </c>
    </row>
    <row r="19" spans="2:12" x14ac:dyDescent="0.25">
      <c r="B19" s="62" t="s">
        <v>200</v>
      </c>
      <c r="C19" s="40"/>
      <c r="D19" s="40"/>
      <c r="E19" s="40"/>
      <c r="F19" s="40"/>
      <c r="G19" s="40"/>
      <c r="H19" s="40"/>
      <c r="I19" s="40"/>
      <c r="J19" s="40"/>
      <c r="K19" s="40"/>
      <c r="L19" s="186">
        <f t="shared" si="1"/>
        <v>0</v>
      </c>
    </row>
    <row r="20" spans="2:12" x14ac:dyDescent="0.25">
      <c r="B20" s="63"/>
      <c r="C20" s="40"/>
      <c r="D20" s="40"/>
      <c r="E20" s="40"/>
      <c r="F20" s="40"/>
      <c r="G20" s="40"/>
      <c r="H20" s="40"/>
      <c r="I20" s="40"/>
      <c r="J20" s="40"/>
      <c r="K20" s="40"/>
      <c r="L20" s="186">
        <f t="shared" si="1"/>
        <v>0</v>
      </c>
    </row>
    <row r="21" spans="2:12" ht="38.25" x14ac:dyDescent="0.25">
      <c r="B21" s="61" t="s">
        <v>201</v>
      </c>
      <c r="C21" s="185">
        <f>C9+C15</f>
        <v>0</v>
      </c>
      <c r="D21" s="185">
        <f t="shared" ref="D21:L21" si="3">D9+D15</f>
        <v>0</v>
      </c>
      <c r="E21" s="185">
        <f t="shared" si="3"/>
        <v>0</v>
      </c>
      <c r="F21" s="185">
        <f t="shared" si="3"/>
        <v>0</v>
      </c>
      <c r="G21" s="185">
        <f t="shared" si="3"/>
        <v>0</v>
      </c>
      <c r="H21" s="185">
        <f t="shared" si="3"/>
        <v>0</v>
      </c>
      <c r="I21" s="185">
        <f t="shared" si="3"/>
        <v>0</v>
      </c>
      <c r="J21" s="185">
        <f t="shared" si="3"/>
        <v>0</v>
      </c>
      <c r="K21" s="185">
        <f t="shared" si="3"/>
        <v>0</v>
      </c>
      <c r="L21" s="185">
        <f t="shared" si="3"/>
        <v>0</v>
      </c>
    </row>
    <row r="22" spans="2:12" ht="15.75" thickBot="1" x14ac:dyDescent="0.3">
      <c r="B22" s="64"/>
      <c r="C22" s="65"/>
      <c r="D22" s="65"/>
      <c r="E22" s="65"/>
      <c r="F22" s="65"/>
      <c r="G22" s="65"/>
      <c r="H22" s="65"/>
      <c r="I22" s="65"/>
      <c r="J22" s="65"/>
      <c r="K22" s="65"/>
      <c r="L22" s="65"/>
    </row>
  </sheetData>
  <mergeCells count="4">
    <mergeCell ref="B2:L2"/>
    <mergeCell ref="B3:L3"/>
    <mergeCell ref="B4:L4"/>
    <mergeCell ref="B5:L5"/>
  </mergeCells>
  <pageMargins left="0.7" right="0.7" top="0.75" bottom="0.75" header="0.3" footer="0.3"/>
  <pageSetup scale="4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85"/>
  <sheetViews>
    <sheetView workbookViewId="0">
      <pane ySplit="8" topLeftCell="A78" activePane="bottomLeft" state="frozen"/>
      <selection pane="bottomLeft" activeCell="C92" sqref="C92"/>
    </sheetView>
  </sheetViews>
  <sheetFormatPr baseColWidth="10" defaultRowHeight="12.75" x14ac:dyDescent="0.2"/>
  <cols>
    <col min="1" max="1" width="4.85546875" style="1" customWidth="1"/>
    <col min="2" max="2" width="69.7109375" style="1" bestFit="1" customWidth="1"/>
    <col min="3" max="3" width="17.7109375" style="1" customWidth="1"/>
    <col min="4" max="4" width="18" style="1" customWidth="1"/>
    <col min="5" max="5" width="20.85546875" style="1" customWidth="1"/>
    <col min="6" max="16384" width="11.42578125" style="1"/>
  </cols>
  <sheetData>
    <row r="1" spans="2:5" ht="13.5" thickBot="1" x14ac:dyDescent="0.25"/>
    <row r="2" spans="2:5" x14ac:dyDescent="0.2">
      <c r="B2" s="3" t="s">
        <v>0</v>
      </c>
      <c r="C2" s="4"/>
      <c r="D2" s="4"/>
      <c r="E2" s="5"/>
    </row>
    <row r="3" spans="2:5" x14ac:dyDescent="0.2">
      <c r="B3" s="66" t="s">
        <v>202</v>
      </c>
      <c r="C3" s="67"/>
      <c r="D3" s="67"/>
      <c r="E3" s="68"/>
    </row>
    <row r="4" spans="2:5" x14ac:dyDescent="0.2">
      <c r="B4" s="66" t="s">
        <v>125</v>
      </c>
      <c r="C4" s="67"/>
      <c r="D4" s="67"/>
      <c r="E4" s="68"/>
    </row>
    <row r="5" spans="2:5" ht="13.5" thickBot="1" x14ac:dyDescent="0.25">
      <c r="B5" s="69" t="s">
        <v>3</v>
      </c>
      <c r="C5" s="70"/>
      <c r="D5" s="70"/>
      <c r="E5" s="71"/>
    </row>
    <row r="6" spans="2:5" ht="13.5" thickBot="1" x14ac:dyDescent="0.25">
      <c r="B6" s="72"/>
      <c r="C6" s="72"/>
      <c r="D6" s="72"/>
      <c r="E6" s="72"/>
    </row>
    <row r="7" spans="2:5" x14ac:dyDescent="0.2">
      <c r="B7" s="73" t="s">
        <v>4</v>
      </c>
      <c r="C7" s="74" t="s">
        <v>203</v>
      </c>
      <c r="D7" s="75" t="s">
        <v>204</v>
      </c>
      <c r="E7" s="74" t="s">
        <v>205</v>
      </c>
    </row>
    <row r="8" spans="2:5" ht="13.5" thickBot="1" x14ac:dyDescent="0.25">
      <c r="B8" s="76"/>
      <c r="C8" s="77" t="s">
        <v>206</v>
      </c>
      <c r="D8" s="78"/>
      <c r="E8" s="77" t="s">
        <v>207</v>
      </c>
    </row>
    <row r="9" spans="2:5" x14ac:dyDescent="0.2">
      <c r="B9" s="79" t="s">
        <v>208</v>
      </c>
      <c r="C9" s="192">
        <f>SUM(C10:C12)</f>
        <v>88981959</v>
      </c>
      <c r="D9" s="192">
        <f>SUM(D10:D12)</f>
        <v>92839755.280000001</v>
      </c>
      <c r="E9" s="192">
        <f>SUM(E10:E12)</f>
        <v>92839755.280000001</v>
      </c>
    </row>
    <row r="10" spans="2:5" x14ac:dyDescent="0.2">
      <c r="B10" s="80" t="s">
        <v>209</v>
      </c>
      <c r="C10" s="193">
        <v>52469874</v>
      </c>
      <c r="D10" s="193">
        <v>55254682.840000004</v>
      </c>
      <c r="E10" s="193">
        <v>55254682.840000004</v>
      </c>
    </row>
    <row r="11" spans="2:5" x14ac:dyDescent="0.2">
      <c r="B11" s="80" t="s">
        <v>210</v>
      </c>
      <c r="C11" s="193">
        <v>36512085</v>
      </c>
      <c r="D11" s="193">
        <v>37585072.439999998</v>
      </c>
      <c r="E11" s="193">
        <v>37585072.439999998</v>
      </c>
    </row>
    <row r="12" spans="2:5" x14ac:dyDescent="0.2">
      <c r="B12" s="80" t="s">
        <v>211</v>
      </c>
      <c r="C12" s="193">
        <f>C48</f>
        <v>0</v>
      </c>
      <c r="D12" s="193">
        <f>D48</f>
        <v>0</v>
      </c>
      <c r="E12" s="193">
        <f>E48</f>
        <v>0</v>
      </c>
    </row>
    <row r="13" spans="2:5" x14ac:dyDescent="0.2">
      <c r="B13" s="79"/>
      <c r="C13" s="81"/>
      <c r="D13" s="81"/>
      <c r="E13" s="81"/>
    </row>
    <row r="14" spans="2:5" ht="15" x14ac:dyDescent="0.2">
      <c r="B14" s="79" t="s">
        <v>212</v>
      </c>
      <c r="C14" s="192">
        <f>SUM(C15:C16)</f>
        <v>88981959</v>
      </c>
      <c r="D14" s="192">
        <f>SUM(D15:D16)</f>
        <v>90911958.349999994</v>
      </c>
      <c r="E14" s="192">
        <f>SUM(E15:E16)</f>
        <v>88955671.829999998</v>
      </c>
    </row>
    <row r="15" spans="2:5" x14ac:dyDescent="0.2">
      <c r="B15" s="80" t="s">
        <v>213</v>
      </c>
      <c r="C15" s="193">
        <v>52469874</v>
      </c>
      <c r="D15" s="193">
        <v>53151295.579999998</v>
      </c>
      <c r="E15" s="193">
        <v>52638674.009999998</v>
      </c>
    </row>
    <row r="16" spans="2:5" x14ac:dyDescent="0.2">
      <c r="B16" s="80" t="s">
        <v>214</v>
      </c>
      <c r="C16" s="193">
        <v>36512085</v>
      </c>
      <c r="D16" s="193">
        <v>37760662.770000003</v>
      </c>
      <c r="E16" s="193">
        <v>36316997.82</v>
      </c>
    </row>
    <row r="17" spans="2:5" x14ac:dyDescent="0.2">
      <c r="B17" s="82"/>
      <c r="C17" s="81"/>
      <c r="D17" s="81"/>
      <c r="E17" s="81"/>
    </row>
    <row r="18" spans="2:5" x14ac:dyDescent="0.2">
      <c r="B18" s="79" t="s">
        <v>215</v>
      </c>
      <c r="C18" s="192">
        <f>SUM(C19:C20)</f>
        <v>0</v>
      </c>
      <c r="D18" s="192">
        <f>SUM(D19:D20)</f>
        <v>1055996.7</v>
      </c>
      <c r="E18" s="192">
        <f>SUM(E19:E20)</f>
        <v>1055996.7</v>
      </c>
    </row>
    <row r="19" spans="2:5" x14ac:dyDescent="0.2">
      <c r="B19" s="80" t="s">
        <v>216</v>
      </c>
      <c r="C19" s="194">
        <v>0</v>
      </c>
      <c r="D19" s="193">
        <v>1041886.7</v>
      </c>
      <c r="E19" s="193">
        <v>1041886.7</v>
      </c>
    </row>
    <row r="20" spans="2:5" x14ac:dyDescent="0.2">
      <c r="B20" s="80" t="s">
        <v>217</v>
      </c>
      <c r="C20" s="194">
        <v>0</v>
      </c>
      <c r="D20" s="193">
        <v>14110</v>
      </c>
      <c r="E20" s="193">
        <v>14110</v>
      </c>
    </row>
    <row r="21" spans="2:5" x14ac:dyDescent="0.2">
      <c r="B21" s="82"/>
      <c r="C21" s="81"/>
      <c r="D21" s="81"/>
      <c r="E21" s="81"/>
    </row>
    <row r="22" spans="2:5" x14ac:dyDescent="0.2">
      <c r="B22" s="79" t="s">
        <v>218</v>
      </c>
      <c r="C22" s="191">
        <f>C9-C14+C18</f>
        <v>0</v>
      </c>
      <c r="D22" s="195">
        <f>D9-D14+D18</f>
        <v>2983793.6300000073</v>
      </c>
      <c r="E22" s="195">
        <f>E9-E14+E18</f>
        <v>4940080.1500000032</v>
      </c>
    </row>
    <row r="23" spans="2:5" x14ac:dyDescent="0.2">
      <c r="B23" s="79"/>
      <c r="C23" s="81"/>
      <c r="D23" s="82"/>
      <c r="E23" s="82"/>
    </row>
    <row r="24" spans="2:5" x14ac:dyDescent="0.2">
      <c r="B24" s="79" t="s">
        <v>219</v>
      </c>
      <c r="C24" s="191">
        <f>C22-C12</f>
        <v>0</v>
      </c>
      <c r="D24" s="195">
        <f>D22-D12</f>
        <v>2983793.6300000073</v>
      </c>
      <c r="E24" s="195">
        <f>E22-E12</f>
        <v>4940080.1500000032</v>
      </c>
    </row>
    <row r="25" spans="2:5" x14ac:dyDescent="0.2">
      <c r="B25" s="79"/>
      <c r="C25" s="81"/>
      <c r="D25" s="82"/>
      <c r="E25" s="82"/>
    </row>
    <row r="26" spans="2:5" ht="25.5" x14ac:dyDescent="0.2">
      <c r="B26" s="79" t="s">
        <v>220</v>
      </c>
      <c r="C26" s="191">
        <f>C24-C18</f>
        <v>0</v>
      </c>
      <c r="D26" s="191">
        <f>D24-D18</f>
        <v>1927796.9300000074</v>
      </c>
      <c r="E26" s="191">
        <f>E24-E18</f>
        <v>3884083.450000003</v>
      </c>
    </row>
    <row r="27" spans="2:5" ht="13.5" thickBot="1" x14ac:dyDescent="0.25">
      <c r="B27" s="83"/>
      <c r="C27" s="84"/>
      <c r="D27" s="84"/>
      <c r="E27" s="84"/>
    </row>
    <row r="28" spans="2:5" ht="35.1" customHeight="1" thickBot="1" x14ac:dyDescent="0.25">
      <c r="B28" s="85"/>
      <c r="C28" s="85"/>
      <c r="D28" s="85"/>
      <c r="E28" s="85"/>
    </row>
    <row r="29" spans="2:5" ht="13.5" thickBot="1" x14ac:dyDescent="0.25">
      <c r="B29" s="86" t="s">
        <v>221</v>
      </c>
      <c r="C29" s="87" t="s">
        <v>222</v>
      </c>
      <c r="D29" s="87" t="s">
        <v>204</v>
      </c>
      <c r="E29" s="87" t="s">
        <v>223</v>
      </c>
    </row>
    <row r="30" spans="2:5" x14ac:dyDescent="0.2">
      <c r="B30" s="88"/>
      <c r="C30" s="81"/>
      <c r="D30" s="81"/>
      <c r="E30" s="81"/>
    </row>
    <row r="31" spans="2:5" x14ac:dyDescent="0.2">
      <c r="B31" s="79" t="s">
        <v>224</v>
      </c>
      <c r="C31" s="191">
        <f>SUM(C32:C33)</f>
        <v>0</v>
      </c>
      <c r="D31" s="195">
        <f>SUM(D32:D33)</f>
        <v>0</v>
      </c>
      <c r="E31" s="195">
        <f>SUM(E32:E33)</f>
        <v>0</v>
      </c>
    </row>
    <row r="32" spans="2:5" x14ac:dyDescent="0.2">
      <c r="B32" s="80" t="s">
        <v>225</v>
      </c>
      <c r="C32" s="81"/>
      <c r="D32" s="82"/>
      <c r="E32" s="82"/>
    </row>
    <row r="33" spans="2:5" x14ac:dyDescent="0.2">
      <c r="B33" s="80" t="s">
        <v>226</v>
      </c>
      <c r="C33" s="81"/>
      <c r="D33" s="82"/>
      <c r="E33" s="82"/>
    </row>
    <row r="34" spans="2:5" x14ac:dyDescent="0.2">
      <c r="B34" s="79"/>
      <c r="C34" s="81"/>
      <c r="D34" s="81"/>
      <c r="E34" s="81"/>
    </row>
    <row r="35" spans="2:5" x14ac:dyDescent="0.2">
      <c r="B35" s="79" t="s">
        <v>227</v>
      </c>
      <c r="C35" s="191">
        <f>C26+C31</f>
        <v>0</v>
      </c>
      <c r="D35" s="191">
        <f>D26+D31</f>
        <v>1927796.9300000074</v>
      </c>
      <c r="E35" s="191">
        <f>E26+E31</f>
        <v>3884083.450000003</v>
      </c>
    </row>
    <row r="36" spans="2:5" ht="13.5" thickBot="1" x14ac:dyDescent="0.25">
      <c r="B36" s="89"/>
      <c r="C36" s="90"/>
      <c r="D36" s="90"/>
      <c r="E36" s="90"/>
    </row>
    <row r="37" spans="2:5" ht="35.1" customHeight="1" thickBot="1" x14ac:dyDescent="0.25">
      <c r="B37" s="91"/>
      <c r="C37" s="91"/>
      <c r="D37" s="91"/>
      <c r="E37" s="91"/>
    </row>
    <row r="38" spans="2:5" x14ac:dyDescent="0.2">
      <c r="B38" s="92" t="s">
        <v>221</v>
      </c>
      <c r="C38" s="93" t="s">
        <v>228</v>
      </c>
      <c r="D38" s="94" t="s">
        <v>204</v>
      </c>
      <c r="E38" s="95" t="s">
        <v>205</v>
      </c>
    </row>
    <row r="39" spans="2:5" ht="13.5" thickBot="1" x14ac:dyDescent="0.25">
      <c r="B39" s="96"/>
      <c r="C39" s="97"/>
      <c r="D39" s="98"/>
      <c r="E39" s="99" t="s">
        <v>223</v>
      </c>
    </row>
    <row r="40" spans="2:5" x14ac:dyDescent="0.2">
      <c r="B40" s="100"/>
      <c r="C40" s="101"/>
      <c r="D40" s="101"/>
      <c r="E40" s="101"/>
    </row>
    <row r="41" spans="2:5" x14ac:dyDescent="0.2">
      <c r="B41" s="102" t="s">
        <v>229</v>
      </c>
      <c r="C41" s="196">
        <f>SUM(C42:C43)</f>
        <v>0</v>
      </c>
      <c r="D41" s="196">
        <f>SUM(D42:D43)</f>
        <v>0</v>
      </c>
      <c r="E41" s="196">
        <f>SUM(E42:E43)</f>
        <v>0</v>
      </c>
    </row>
    <row r="42" spans="2:5" x14ac:dyDescent="0.2">
      <c r="B42" s="104" t="s">
        <v>230</v>
      </c>
      <c r="C42" s="101"/>
      <c r="D42" s="105"/>
      <c r="E42" s="105"/>
    </row>
    <row r="43" spans="2:5" x14ac:dyDescent="0.2">
      <c r="B43" s="104" t="s">
        <v>231</v>
      </c>
      <c r="C43" s="101"/>
      <c r="D43" s="105"/>
      <c r="E43" s="105"/>
    </row>
    <row r="44" spans="2:5" x14ac:dyDescent="0.2">
      <c r="B44" s="102" t="s">
        <v>232</v>
      </c>
      <c r="C44" s="196">
        <f>SUM(C45:C46)</f>
        <v>0</v>
      </c>
      <c r="D44" s="196">
        <f>SUM(D45:D46)</f>
        <v>0</v>
      </c>
      <c r="E44" s="196">
        <f>SUM(E45:E46)</f>
        <v>0</v>
      </c>
    </row>
    <row r="45" spans="2:5" x14ac:dyDescent="0.2">
      <c r="B45" s="104" t="s">
        <v>233</v>
      </c>
      <c r="C45" s="101"/>
      <c r="D45" s="105"/>
      <c r="E45" s="105"/>
    </row>
    <row r="46" spans="2:5" x14ac:dyDescent="0.2">
      <c r="B46" s="104" t="s">
        <v>234</v>
      </c>
      <c r="C46" s="101"/>
      <c r="D46" s="105"/>
      <c r="E46" s="105"/>
    </row>
    <row r="47" spans="2:5" x14ac:dyDescent="0.2">
      <c r="B47" s="102"/>
      <c r="C47" s="101"/>
      <c r="D47" s="101"/>
      <c r="E47" s="101"/>
    </row>
    <row r="48" spans="2:5" x14ac:dyDescent="0.2">
      <c r="B48" s="102" t="s">
        <v>235</v>
      </c>
      <c r="C48" s="196">
        <f>C41-C44</f>
        <v>0</v>
      </c>
      <c r="D48" s="197">
        <f>D41-D44</f>
        <v>0</v>
      </c>
      <c r="E48" s="197">
        <f>E41-E44</f>
        <v>0</v>
      </c>
    </row>
    <row r="49" spans="2:5" ht="13.5" thickBot="1" x14ac:dyDescent="0.25">
      <c r="B49" s="106"/>
      <c r="C49" s="107"/>
      <c r="D49" s="106"/>
      <c r="E49" s="106"/>
    </row>
    <row r="50" spans="2:5" ht="35.1" customHeight="1" thickBot="1" x14ac:dyDescent="0.25">
      <c r="B50" s="91"/>
      <c r="C50" s="91"/>
      <c r="D50" s="91"/>
      <c r="E50" s="91"/>
    </row>
    <row r="51" spans="2:5" x14ac:dyDescent="0.2">
      <c r="B51" s="92" t="s">
        <v>221</v>
      </c>
      <c r="C51" s="95" t="s">
        <v>203</v>
      </c>
      <c r="D51" s="94" t="s">
        <v>204</v>
      </c>
      <c r="E51" s="95" t="s">
        <v>205</v>
      </c>
    </row>
    <row r="52" spans="2:5" ht="13.5" thickBot="1" x14ac:dyDescent="0.25">
      <c r="B52" s="96"/>
      <c r="C52" s="99" t="s">
        <v>222</v>
      </c>
      <c r="D52" s="98"/>
      <c r="E52" s="99" t="s">
        <v>223</v>
      </c>
    </row>
    <row r="53" spans="2:5" x14ac:dyDescent="0.2">
      <c r="B53" s="100"/>
      <c r="C53" s="101"/>
      <c r="D53" s="101"/>
      <c r="E53" s="101"/>
    </row>
    <row r="54" spans="2:5" x14ac:dyDescent="0.2">
      <c r="B54" s="105" t="s">
        <v>236</v>
      </c>
      <c r="C54" s="198">
        <f>C10</f>
        <v>52469874</v>
      </c>
      <c r="D54" s="199">
        <f>D10</f>
        <v>55254682.840000004</v>
      </c>
      <c r="E54" s="199">
        <f>E10</f>
        <v>55254682.840000004</v>
      </c>
    </row>
    <row r="55" spans="2:5" x14ac:dyDescent="0.2">
      <c r="B55" s="105"/>
      <c r="C55" s="101"/>
      <c r="D55" s="105"/>
      <c r="E55" s="105"/>
    </row>
    <row r="56" spans="2:5" x14ac:dyDescent="0.2">
      <c r="B56" s="108" t="s">
        <v>237</v>
      </c>
      <c r="C56" s="198">
        <f>C42-C45</f>
        <v>0</v>
      </c>
      <c r="D56" s="199">
        <f>D42-D45</f>
        <v>0</v>
      </c>
      <c r="E56" s="199">
        <f>E42-E45</f>
        <v>0</v>
      </c>
    </row>
    <row r="57" spans="2:5" x14ac:dyDescent="0.2">
      <c r="B57" s="104" t="s">
        <v>230</v>
      </c>
      <c r="C57" s="198">
        <f>C42</f>
        <v>0</v>
      </c>
      <c r="D57" s="199">
        <f>D42</f>
        <v>0</v>
      </c>
      <c r="E57" s="199">
        <f>E42</f>
        <v>0</v>
      </c>
    </row>
    <row r="58" spans="2:5" x14ac:dyDescent="0.2">
      <c r="B58" s="104" t="s">
        <v>233</v>
      </c>
      <c r="C58" s="198">
        <f>C45</f>
        <v>0</v>
      </c>
      <c r="D58" s="199">
        <f>D45</f>
        <v>0</v>
      </c>
      <c r="E58" s="199">
        <f>E45</f>
        <v>0</v>
      </c>
    </row>
    <row r="59" spans="2:5" x14ac:dyDescent="0.2">
      <c r="B59" s="109"/>
      <c r="C59" s="101"/>
      <c r="D59" s="105"/>
      <c r="E59" s="105"/>
    </row>
    <row r="60" spans="2:5" x14ac:dyDescent="0.2">
      <c r="B60" s="109" t="s">
        <v>213</v>
      </c>
      <c r="C60" s="198">
        <f>C15</f>
        <v>52469874</v>
      </c>
      <c r="D60" s="198">
        <f>D15</f>
        <v>53151295.579999998</v>
      </c>
      <c r="E60" s="198">
        <f>E15</f>
        <v>52638674.009999998</v>
      </c>
    </row>
    <row r="61" spans="2:5" x14ac:dyDescent="0.2">
      <c r="B61" s="109"/>
      <c r="C61" s="101"/>
      <c r="D61" s="101"/>
      <c r="E61" s="101"/>
    </row>
    <row r="62" spans="2:5" x14ac:dyDescent="0.2">
      <c r="B62" s="109" t="s">
        <v>216</v>
      </c>
      <c r="C62" s="110"/>
      <c r="D62" s="198">
        <f>D19</f>
        <v>1041886.7</v>
      </c>
      <c r="E62" s="198">
        <f>E19</f>
        <v>1041886.7</v>
      </c>
    </row>
    <row r="63" spans="2:5" x14ac:dyDescent="0.2">
      <c r="B63" s="109"/>
      <c r="C63" s="101"/>
      <c r="D63" s="101"/>
      <c r="E63" s="101"/>
    </row>
    <row r="64" spans="2:5" x14ac:dyDescent="0.2">
      <c r="B64" s="111" t="s">
        <v>238</v>
      </c>
      <c r="C64" s="200">
        <f>C54+C56-C60+C62</f>
        <v>0</v>
      </c>
      <c r="D64" s="201">
        <f>D54+D56-D60+D62</f>
        <v>3145273.9600000056</v>
      </c>
      <c r="E64" s="201">
        <f>E54+E56-E60+E62</f>
        <v>3657895.5300000058</v>
      </c>
    </row>
    <row r="65" spans="2:5" x14ac:dyDescent="0.2">
      <c r="B65" s="111"/>
      <c r="C65" s="103"/>
      <c r="D65" s="102"/>
      <c r="E65" s="102"/>
    </row>
    <row r="66" spans="2:5" ht="25.5" x14ac:dyDescent="0.2">
      <c r="B66" s="112" t="s">
        <v>239</v>
      </c>
      <c r="C66" s="200">
        <f>C64-C56</f>
        <v>0</v>
      </c>
      <c r="D66" s="201">
        <f>D64-D56</f>
        <v>3145273.9600000056</v>
      </c>
      <c r="E66" s="201">
        <f>E64-E56</f>
        <v>3657895.5300000058</v>
      </c>
    </row>
    <row r="67" spans="2:5" ht="13.5" thickBot="1" x14ac:dyDescent="0.25">
      <c r="B67" s="106"/>
      <c r="C67" s="107"/>
      <c r="D67" s="106"/>
      <c r="E67" s="106"/>
    </row>
    <row r="68" spans="2:5" ht="35.1" customHeight="1" thickBot="1" x14ac:dyDescent="0.25">
      <c r="B68" s="91"/>
      <c r="C68" s="91"/>
      <c r="D68" s="91"/>
      <c r="E68" s="91"/>
    </row>
    <row r="69" spans="2:5" x14ac:dyDescent="0.2">
      <c r="B69" s="92" t="s">
        <v>221</v>
      </c>
      <c r="C69" s="93" t="s">
        <v>228</v>
      </c>
      <c r="D69" s="94" t="s">
        <v>204</v>
      </c>
      <c r="E69" s="95" t="s">
        <v>205</v>
      </c>
    </row>
    <row r="70" spans="2:5" ht="13.5" thickBot="1" x14ac:dyDescent="0.25">
      <c r="B70" s="96"/>
      <c r="C70" s="97"/>
      <c r="D70" s="98"/>
      <c r="E70" s="99" t="s">
        <v>223</v>
      </c>
    </row>
    <row r="71" spans="2:5" x14ac:dyDescent="0.2">
      <c r="B71" s="100"/>
      <c r="C71" s="101"/>
      <c r="D71" s="101"/>
      <c r="E71" s="101"/>
    </row>
    <row r="72" spans="2:5" x14ac:dyDescent="0.2">
      <c r="B72" s="105" t="s">
        <v>210</v>
      </c>
      <c r="C72" s="198">
        <f>C11</f>
        <v>36512085</v>
      </c>
      <c r="D72" s="199">
        <f>D11</f>
        <v>37585072.439999998</v>
      </c>
      <c r="E72" s="199">
        <f>E11</f>
        <v>37585072.439999998</v>
      </c>
    </row>
    <row r="73" spans="2:5" x14ac:dyDescent="0.2">
      <c r="B73" s="105"/>
      <c r="C73" s="101"/>
      <c r="D73" s="105"/>
      <c r="E73" s="105"/>
    </row>
    <row r="74" spans="2:5" ht="25.5" x14ac:dyDescent="0.2">
      <c r="B74" s="113" t="s">
        <v>240</v>
      </c>
      <c r="C74" s="198">
        <f>C75-C76</f>
        <v>0</v>
      </c>
      <c r="D74" s="199">
        <f>D75-D76</f>
        <v>0</v>
      </c>
      <c r="E74" s="199">
        <f>E75-E76</f>
        <v>0</v>
      </c>
    </row>
    <row r="75" spans="2:5" x14ac:dyDescent="0.2">
      <c r="B75" s="104" t="s">
        <v>231</v>
      </c>
      <c r="C75" s="198">
        <f>C43</f>
        <v>0</v>
      </c>
      <c r="D75" s="199">
        <f>D43</f>
        <v>0</v>
      </c>
      <c r="E75" s="199">
        <f>E43</f>
        <v>0</v>
      </c>
    </row>
    <row r="76" spans="2:5" x14ac:dyDescent="0.2">
      <c r="B76" s="104" t="s">
        <v>234</v>
      </c>
      <c r="C76" s="198">
        <f>C46</f>
        <v>0</v>
      </c>
      <c r="D76" s="199">
        <f>D46</f>
        <v>0</v>
      </c>
      <c r="E76" s="199">
        <f>E46</f>
        <v>0</v>
      </c>
    </row>
    <row r="77" spans="2:5" x14ac:dyDescent="0.2">
      <c r="B77" s="109"/>
      <c r="C77" s="101"/>
      <c r="D77" s="105"/>
      <c r="E77" s="105"/>
    </row>
    <row r="78" spans="2:5" x14ac:dyDescent="0.2">
      <c r="B78" s="109" t="s">
        <v>241</v>
      </c>
      <c r="C78" s="198">
        <f>C16</f>
        <v>36512085</v>
      </c>
      <c r="D78" s="198">
        <f>D16</f>
        <v>37760662.770000003</v>
      </c>
      <c r="E78" s="198">
        <f>E16</f>
        <v>36316997.82</v>
      </c>
    </row>
    <row r="79" spans="2:5" x14ac:dyDescent="0.2">
      <c r="B79" s="109"/>
      <c r="C79" s="101"/>
      <c r="D79" s="101"/>
      <c r="E79" s="101"/>
    </row>
    <row r="80" spans="2:5" x14ac:dyDescent="0.2">
      <c r="B80" s="109" t="s">
        <v>217</v>
      </c>
      <c r="C80" s="110"/>
      <c r="D80" s="198">
        <f>D20</f>
        <v>14110</v>
      </c>
      <c r="E80" s="198">
        <f>E20</f>
        <v>14110</v>
      </c>
    </row>
    <row r="81" spans="2:5" x14ac:dyDescent="0.2">
      <c r="B81" s="109"/>
      <c r="C81" s="101"/>
      <c r="D81" s="101"/>
      <c r="E81" s="101"/>
    </row>
    <row r="82" spans="2:5" x14ac:dyDescent="0.2">
      <c r="B82" s="111" t="s">
        <v>242</v>
      </c>
      <c r="C82" s="200">
        <f>C72+C74-C78+C80</f>
        <v>0</v>
      </c>
      <c r="D82" s="201">
        <f>D72+D74-D78+D80</f>
        <v>-161480.33000000566</v>
      </c>
      <c r="E82" s="201">
        <f>E72+E74-E78+E80</f>
        <v>1282184.6199999973</v>
      </c>
    </row>
    <row r="83" spans="2:5" x14ac:dyDescent="0.2">
      <c r="B83" s="111"/>
      <c r="C83" s="103"/>
      <c r="D83" s="102"/>
      <c r="E83" s="102"/>
    </row>
    <row r="84" spans="2:5" ht="25.5" x14ac:dyDescent="0.2">
      <c r="B84" s="112" t="s">
        <v>243</v>
      </c>
      <c r="C84" s="200">
        <f>C82-C74</f>
        <v>0</v>
      </c>
      <c r="D84" s="201">
        <f>D82-D74</f>
        <v>-161480.33000000566</v>
      </c>
      <c r="E84" s="201">
        <f>E82-E74</f>
        <v>1282184.6199999973</v>
      </c>
    </row>
    <row r="85" spans="2:5" ht="13.5" thickBot="1" x14ac:dyDescent="0.25">
      <c r="B85" s="106"/>
      <c r="C85" s="107"/>
      <c r="D85" s="106"/>
      <c r="E85" s="106"/>
    </row>
  </sheetData>
  <mergeCells count="15">
    <mergeCell ref="B69:B70"/>
    <mergeCell ref="C69:C70"/>
    <mergeCell ref="D69:D70"/>
    <mergeCell ref="B28:E28"/>
    <mergeCell ref="B38:B39"/>
    <mergeCell ref="C38:C39"/>
    <mergeCell ref="D38:D39"/>
    <mergeCell ref="B51:B52"/>
    <mergeCell ref="D51:D52"/>
    <mergeCell ref="B2:E2"/>
    <mergeCell ref="B3:E3"/>
    <mergeCell ref="B4:E4"/>
    <mergeCell ref="B5:E5"/>
    <mergeCell ref="B7:B8"/>
    <mergeCell ref="D7:D8"/>
  </mergeCells>
  <pageMargins left="0.7" right="0.7" top="0.75" bottom="0.75" header="0.3" footer="0.3"/>
  <pageSetup scale="68" fitToHeight="0" orientation="portrait" r:id="rId1"/>
  <rowBreaks count="1" manualBreakCount="1">
    <brk id="67" max="16383" man="1"/>
  </rowBreaks>
  <colBreaks count="1" manualBreakCount="1">
    <brk id="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78"/>
  <sheetViews>
    <sheetView workbookViewId="0">
      <pane ySplit="8" topLeftCell="A72" activePane="bottomLeft" state="frozen"/>
      <selection pane="bottomLeft" activeCell="F80" sqref="F80"/>
    </sheetView>
  </sheetViews>
  <sheetFormatPr baseColWidth="10" defaultColWidth="11" defaultRowHeight="12.75" x14ac:dyDescent="0.2"/>
  <cols>
    <col min="1" max="1" width="2.140625" style="1" customWidth="1"/>
    <col min="2" max="2" width="38.7109375" style="1" customWidth="1"/>
    <col min="3" max="3" width="18.140625" style="114" customWidth="1"/>
    <col min="4" max="4" width="18" style="1" customWidth="1"/>
    <col min="5" max="5" width="14.7109375" style="114" customWidth="1"/>
    <col min="6" max="6" width="13.85546875" style="1" customWidth="1"/>
    <col min="7" max="7" width="14.85546875" style="1" customWidth="1"/>
    <col min="8" max="8" width="13.7109375" style="114" customWidth="1"/>
    <col min="9" max="16384" width="11" style="1"/>
  </cols>
  <sheetData>
    <row r="1" spans="2:8" ht="13.5" thickBot="1" x14ac:dyDescent="0.25"/>
    <row r="2" spans="2:8" x14ac:dyDescent="0.2">
      <c r="B2" s="3" t="s">
        <v>0</v>
      </c>
      <c r="C2" s="4"/>
      <c r="D2" s="4"/>
      <c r="E2" s="4"/>
      <c r="F2" s="4"/>
      <c r="G2" s="4"/>
      <c r="H2" s="5"/>
    </row>
    <row r="3" spans="2:8" x14ac:dyDescent="0.2">
      <c r="B3" s="66" t="s">
        <v>244</v>
      </c>
      <c r="C3" s="67"/>
      <c r="D3" s="67"/>
      <c r="E3" s="67"/>
      <c r="F3" s="67"/>
      <c r="G3" s="67"/>
      <c r="H3" s="68"/>
    </row>
    <row r="4" spans="2:8" x14ac:dyDescent="0.2">
      <c r="B4" s="66" t="s">
        <v>125</v>
      </c>
      <c r="C4" s="67"/>
      <c r="D4" s="67"/>
      <c r="E4" s="67"/>
      <c r="F4" s="67"/>
      <c r="G4" s="67"/>
      <c r="H4" s="68"/>
    </row>
    <row r="5" spans="2:8" ht="13.5" thickBot="1" x14ac:dyDescent="0.25">
      <c r="B5" s="69" t="s">
        <v>3</v>
      </c>
      <c r="C5" s="70"/>
      <c r="D5" s="70"/>
      <c r="E5" s="70"/>
      <c r="F5" s="70"/>
      <c r="G5" s="70"/>
      <c r="H5" s="71"/>
    </row>
    <row r="6" spans="2:8" ht="13.5" thickBot="1" x14ac:dyDescent="0.25">
      <c r="B6" s="115"/>
      <c r="C6" s="116" t="s">
        <v>245</v>
      </c>
      <c r="D6" s="117"/>
      <c r="E6" s="117"/>
      <c r="F6" s="117"/>
      <c r="G6" s="118"/>
      <c r="H6" s="119" t="s">
        <v>246</v>
      </c>
    </row>
    <row r="7" spans="2:8" x14ac:dyDescent="0.2">
      <c r="B7" s="120" t="s">
        <v>221</v>
      </c>
      <c r="C7" s="119" t="s">
        <v>247</v>
      </c>
      <c r="D7" s="75" t="s">
        <v>248</v>
      </c>
      <c r="E7" s="119" t="s">
        <v>249</v>
      </c>
      <c r="F7" s="119" t="s">
        <v>204</v>
      </c>
      <c r="G7" s="119" t="s">
        <v>250</v>
      </c>
      <c r="H7" s="121"/>
    </row>
    <row r="8" spans="2:8" ht="13.5" thickBot="1" x14ac:dyDescent="0.25">
      <c r="B8" s="122" t="s">
        <v>134</v>
      </c>
      <c r="C8" s="123"/>
      <c r="D8" s="78"/>
      <c r="E8" s="123"/>
      <c r="F8" s="123"/>
      <c r="G8" s="123"/>
      <c r="H8" s="123"/>
    </row>
    <row r="9" spans="2:8" x14ac:dyDescent="0.2">
      <c r="B9" s="102" t="s">
        <v>251</v>
      </c>
      <c r="C9" s="124"/>
      <c r="D9" s="125"/>
      <c r="E9" s="124"/>
      <c r="F9" s="125"/>
      <c r="G9" s="125"/>
      <c r="H9" s="124"/>
    </row>
    <row r="10" spans="2:8" x14ac:dyDescent="0.2">
      <c r="B10" s="109" t="s">
        <v>252</v>
      </c>
      <c r="C10" s="124"/>
      <c r="D10" s="125"/>
      <c r="E10" s="203">
        <f>C10+D10</f>
        <v>0</v>
      </c>
      <c r="F10" s="125"/>
      <c r="G10" s="125"/>
      <c r="H10" s="203">
        <f>G10-C10</f>
        <v>0</v>
      </c>
    </row>
    <row r="11" spans="2:8" x14ac:dyDescent="0.2">
      <c r="B11" s="109" t="s">
        <v>253</v>
      </c>
      <c r="C11" s="124"/>
      <c r="D11" s="125"/>
      <c r="E11" s="203">
        <f t="shared" ref="E11:E40" si="0">C11+D11</f>
        <v>0</v>
      </c>
      <c r="F11" s="125"/>
      <c r="G11" s="125"/>
      <c r="H11" s="203">
        <f t="shared" ref="H11:H16" si="1">G11-C11</f>
        <v>0</v>
      </c>
    </row>
    <row r="12" spans="2:8" x14ac:dyDescent="0.2">
      <c r="B12" s="109" t="s">
        <v>254</v>
      </c>
      <c r="C12" s="124"/>
      <c r="D12" s="125"/>
      <c r="E12" s="203">
        <f t="shared" si="0"/>
        <v>0</v>
      </c>
      <c r="F12" s="125"/>
      <c r="G12" s="125"/>
      <c r="H12" s="203">
        <f t="shared" si="1"/>
        <v>0</v>
      </c>
    </row>
    <row r="13" spans="2:8" x14ac:dyDescent="0.2">
      <c r="B13" s="109" t="s">
        <v>255</v>
      </c>
      <c r="C13" s="124"/>
      <c r="D13" s="125"/>
      <c r="E13" s="203">
        <f t="shared" si="0"/>
        <v>0</v>
      </c>
      <c r="F13" s="125"/>
      <c r="G13" s="125"/>
      <c r="H13" s="203">
        <f t="shared" si="1"/>
        <v>0</v>
      </c>
    </row>
    <row r="14" spans="2:8" x14ac:dyDescent="0.2">
      <c r="B14" s="109" t="s">
        <v>256</v>
      </c>
      <c r="C14" s="203">
        <v>0</v>
      </c>
      <c r="D14" s="206">
        <v>7820.15</v>
      </c>
      <c r="E14" s="203">
        <f t="shared" si="0"/>
        <v>7820.15</v>
      </c>
      <c r="F14" s="206">
        <v>7820.15</v>
      </c>
      <c r="G14" s="206">
        <v>7820.15</v>
      </c>
      <c r="H14" s="203">
        <f t="shared" si="1"/>
        <v>7820.15</v>
      </c>
    </row>
    <row r="15" spans="2:8" x14ac:dyDescent="0.2">
      <c r="B15" s="109" t="s">
        <v>257</v>
      </c>
      <c r="C15" s="124"/>
      <c r="D15" s="125"/>
      <c r="E15" s="203">
        <f t="shared" si="0"/>
        <v>0</v>
      </c>
      <c r="F15" s="206"/>
      <c r="G15" s="206"/>
      <c r="H15" s="203">
        <f t="shared" si="1"/>
        <v>0</v>
      </c>
    </row>
    <row r="16" spans="2:8" x14ac:dyDescent="0.2">
      <c r="B16" s="109" t="s">
        <v>258</v>
      </c>
      <c r="C16" s="203">
        <v>150000</v>
      </c>
      <c r="D16" s="206">
        <v>77027.179999999993</v>
      </c>
      <c r="E16" s="203">
        <f t="shared" si="0"/>
        <v>227027.18</v>
      </c>
      <c r="F16" s="206">
        <v>227027.18</v>
      </c>
      <c r="G16" s="206">
        <v>227027.18</v>
      </c>
      <c r="H16" s="203">
        <f t="shared" si="1"/>
        <v>77027.179999999993</v>
      </c>
    </row>
    <row r="17" spans="2:8" ht="25.5" x14ac:dyDescent="0.2">
      <c r="B17" s="113" t="s">
        <v>259</v>
      </c>
      <c r="C17" s="203">
        <f t="shared" ref="C17:H17" si="2">SUM(C18:C28)</f>
        <v>0</v>
      </c>
      <c r="D17" s="207">
        <f t="shared" si="2"/>
        <v>0</v>
      </c>
      <c r="E17" s="207">
        <f t="shared" si="2"/>
        <v>0</v>
      </c>
      <c r="F17" s="207">
        <f t="shared" si="2"/>
        <v>0</v>
      </c>
      <c r="G17" s="207">
        <f t="shared" si="2"/>
        <v>0</v>
      </c>
      <c r="H17" s="207">
        <f t="shared" si="2"/>
        <v>0</v>
      </c>
    </row>
    <row r="18" spans="2:8" x14ac:dyDescent="0.2">
      <c r="B18" s="126" t="s">
        <v>260</v>
      </c>
      <c r="C18" s="124"/>
      <c r="D18" s="125"/>
      <c r="E18" s="203">
        <f t="shared" si="0"/>
        <v>0</v>
      </c>
      <c r="F18" s="125"/>
      <c r="G18" s="125"/>
      <c r="H18" s="203">
        <f>G18-C18</f>
        <v>0</v>
      </c>
    </row>
    <row r="19" spans="2:8" x14ac:dyDescent="0.2">
      <c r="B19" s="126" t="s">
        <v>261</v>
      </c>
      <c r="C19" s="124"/>
      <c r="D19" s="125"/>
      <c r="E19" s="203">
        <f t="shared" si="0"/>
        <v>0</v>
      </c>
      <c r="F19" s="125"/>
      <c r="G19" s="125"/>
      <c r="H19" s="203">
        <f t="shared" ref="H19:H40" si="3">G19-C19</f>
        <v>0</v>
      </c>
    </row>
    <row r="20" spans="2:8" x14ac:dyDescent="0.2">
      <c r="B20" s="126" t="s">
        <v>262</v>
      </c>
      <c r="C20" s="124"/>
      <c r="D20" s="125"/>
      <c r="E20" s="203">
        <f t="shared" si="0"/>
        <v>0</v>
      </c>
      <c r="F20" s="125"/>
      <c r="G20" s="125"/>
      <c r="H20" s="203">
        <f t="shared" si="3"/>
        <v>0</v>
      </c>
    </row>
    <row r="21" spans="2:8" x14ac:dyDescent="0.2">
      <c r="B21" s="126" t="s">
        <v>263</v>
      </c>
      <c r="C21" s="124"/>
      <c r="D21" s="125"/>
      <c r="E21" s="203">
        <f t="shared" si="0"/>
        <v>0</v>
      </c>
      <c r="F21" s="125"/>
      <c r="G21" s="125"/>
      <c r="H21" s="203">
        <f t="shared" si="3"/>
        <v>0</v>
      </c>
    </row>
    <row r="22" spans="2:8" x14ac:dyDescent="0.2">
      <c r="B22" s="126" t="s">
        <v>264</v>
      </c>
      <c r="C22" s="124"/>
      <c r="D22" s="125"/>
      <c r="E22" s="203">
        <f t="shared" si="0"/>
        <v>0</v>
      </c>
      <c r="F22" s="125"/>
      <c r="G22" s="125"/>
      <c r="H22" s="203">
        <f t="shared" si="3"/>
        <v>0</v>
      </c>
    </row>
    <row r="23" spans="2:8" ht="25.5" x14ac:dyDescent="0.2">
      <c r="B23" s="127" t="s">
        <v>265</v>
      </c>
      <c r="C23" s="124"/>
      <c r="D23" s="125"/>
      <c r="E23" s="203">
        <f t="shared" si="0"/>
        <v>0</v>
      </c>
      <c r="F23" s="125"/>
      <c r="G23" s="125"/>
      <c r="H23" s="203">
        <f t="shared" si="3"/>
        <v>0</v>
      </c>
    </row>
    <row r="24" spans="2:8" ht="25.5" x14ac:dyDescent="0.2">
      <c r="B24" s="127" t="s">
        <v>266</v>
      </c>
      <c r="C24" s="124"/>
      <c r="D24" s="125"/>
      <c r="E24" s="203">
        <f t="shared" si="0"/>
        <v>0</v>
      </c>
      <c r="F24" s="125"/>
      <c r="G24" s="125"/>
      <c r="H24" s="203">
        <f t="shared" si="3"/>
        <v>0</v>
      </c>
    </row>
    <row r="25" spans="2:8" x14ac:dyDescent="0.2">
      <c r="B25" s="126" t="s">
        <v>267</v>
      </c>
      <c r="C25" s="124"/>
      <c r="D25" s="125"/>
      <c r="E25" s="203">
        <f t="shared" si="0"/>
        <v>0</v>
      </c>
      <c r="F25" s="125"/>
      <c r="G25" s="125"/>
      <c r="H25" s="203">
        <f t="shared" si="3"/>
        <v>0</v>
      </c>
    </row>
    <row r="26" spans="2:8" x14ac:dyDescent="0.2">
      <c r="B26" s="126" t="s">
        <v>268</v>
      </c>
      <c r="C26" s="124"/>
      <c r="D26" s="125"/>
      <c r="E26" s="203">
        <f t="shared" si="0"/>
        <v>0</v>
      </c>
      <c r="F26" s="125"/>
      <c r="G26" s="125"/>
      <c r="H26" s="203">
        <f t="shared" si="3"/>
        <v>0</v>
      </c>
    </row>
    <row r="27" spans="2:8" x14ac:dyDescent="0.2">
      <c r="B27" s="126" t="s">
        <v>269</v>
      </c>
      <c r="C27" s="124"/>
      <c r="D27" s="125"/>
      <c r="E27" s="203">
        <f t="shared" si="0"/>
        <v>0</v>
      </c>
      <c r="F27" s="125"/>
      <c r="G27" s="125"/>
      <c r="H27" s="203">
        <f t="shared" si="3"/>
        <v>0</v>
      </c>
    </row>
    <row r="28" spans="2:8" ht="25.5" x14ac:dyDescent="0.2">
      <c r="B28" s="127" t="s">
        <v>270</v>
      </c>
      <c r="C28" s="124"/>
      <c r="D28" s="125"/>
      <c r="E28" s="203">
        <f t="shared" si="0"/>
        <v>0</v>
      </c>
      <c r="F28" s="125"/>
      <c r="G28" s="125"/>
      <c r="H28" s="203">
        <f t="shared" si="3"/>
        <v>0</v>
      </c>
    </row>
    <row r="29" spans="2:8" ht="25.5" x14ac:dyDescent="0.2">
      <c r="B29" s="113" t="s">
        <v>271</v>
      </c>
      <c r="C29" s="203">
        <f t="shared" ref="C29:H29" si="4">SUM(C30:C34)</f>
        <v>0</v>
      </c>
      <c r="D29" s="203">
        <f t="shared" si="4"/>
        <v>0</v>
      </c>
      <c r="E29" s="203">
        <f t="shared" si="4"/>
        <v>0</v>
      </c>
      <c r="F29" s="203">
        <f t="shared" si="4"/>
        <v>0</v>
      </c>
      <c r="G29" s="203">
        <f t="shared" si="4"/>
        <v>0</v>
      </c>
      <c r="H29" s="203">
        <f t="shared" si="4"/>
        <v>0</v>
      </c>
    </row>
    <row r="30" spans="2:8" x14ac:dyDescent="0.2">
      <c r="B30" s="126" t="s">
        <v>272</v>
      </c>
      <c r="C30" s="124"/>
      <c r="D30" s="125"/>
      <c r="E30" s="203">
        <f t="shared" si="0"/>
        <v>0</v>
      </c>
      <c r="F30" s="125"/>
      <c r="G30" s="125"/>
      <c r="H30" s="203">
        <f t="shared" si="3"/>
        <v>0</v>
      </c>
    </row>
    <row r="31" spans="2:8" x14ac:dyDescent="0.2">
      <c r="B31" s="126" t="s">
        <v>273</v>
      </c>
      <c r="C31" s="124"/>
      <c r="D31" s="125"/>
      <c r="E31" s="203">
        <f t="shared" si="0"/>
        <v>0</v>
      </c>
      <c r="F31" s="125"/>
      <c r="G31" s="125"/>
      <c r="H31" s="203">
        <f t="shared" si="3"/>
        <v>0</v>
      </c>
    </row>
    <row r="32" spans="2:8" x14ac:dyDescent="0.2">
      <c r="B32" s="126" t="s">
        <v>274</v>
      </c>
      <c r="C32" s="124"/>
      <c r="D32" s="125"/>
      <c r="E32" s="203">
        <f t="shared" si="0"/>
        <v>0</v>
      </c>
      <c r="F32" s="125"/>
      <c r="G32" s="125"/>
      <c r="H32" s="203">
        <f t="shared" si="3"/>
        <v>0</v>
      </c>
    </row>
    <row r="33" spans="2:8" ht="25.5" x14ac:dyDescent="0.2">
      <c r="B33" s="127" t="s">
        <v>275</v>
      </c>
      <c r="C33" s="124"/>
      <c r="D33" s="125"/>
      <c r="E33" s="203">
        <f t="shared" si="0"/>
        <v>0</v>
      </c>
      <c r="F33" s="125"/>
      <c r="G33" s="125"/>
      <c r="H33" s="203">
        <f t="shared" si="3"/>
        <v>0</v>
      </c>
    </row>
    <row r="34" spans="2:8" x14ac:dyDescent="0.2">
      <c r="B34" s="126" t="s">
        <v>276</v>
      </c>
      <c r="C34" s="124"/>
      <c r="D34" s="125"/>
      <c r="E34" s="203">
        <f t="shared" si="0"/>
        <v>0</v>
      </c>
      <c r="F34" s="125"/>
      <c r="G34" s="125"/>
      <c r="H34" s="203">
        <f t="shared" si="3"/>
        <v>0</v>
      </c>
    </row>
    <row r="35" spans="2:8" x14ac:dyDescent="0.2">
      <c r="B35" s="109" t="s">
        <v>277</v>
      </c>
      <c r="C35" s="203">
        <v>52319874</v>
      </c>
      <c r="D35" s="206">
        <v>2699961.51</v>
      </c>
      <c r="E35" s="203">
        <f t="shared" si="0"/>
        <v>55019835.509999998</v>
      </c>
      <c r="F35" s="206">
        <v>55019835.509999998</v>
      </c>
      <c r="G35" s="206">
        <v>55019835.509999998</v>
      </c>
      <c r="H35" s="203">
        <f t="shared" si="3"/>
        <v>2699961.5099999979</v>
      </c>
    </row>
    <row r="36" spans="2:8" x14ac:dyDescent="0.2">
      <c r="B36" s="109" t="s">
        <v>278</v>
      </c>
      <c r="C36" s="203">
        <f t="shared" ref="C36:H36" si="5">C37</f>
        <v>0</v>
      </c>
      <c r="D36" s="203">
        <f t="shared" si="5"/>
        <v>0</v>
      </c>
      <c r="E36" s="203">
        <f t="shared" si="5"/>
        <v>0</v>
      </c>
      <c r="F36" s="203">
        <f t="shared" si="5"/>
        <v>0</v>
      </c>
      <c r="G36" s="203">
        <f t="shared" si="5"/>
        <v>0</v>
      </c>
      <c r="H36" s="203">
        <f t="shared" si="5"/>
        <v>0</v>
      </c>
    </row>
    <row r="37" spans="2:8" x14ac:dyDescent="0.2">
      <c r="B37" s="126" t="s">
        <v>279</v>
      </c>
      <c r="C37" s="124"/>
      <c r="D37" s="125"/>
      <c r="E37" s="203">
        <f t="shared" si="0"/>
        <v>0</v>
      </c>
      <c r="F37" s="125"/>
      <c r="G37" s="125"/>
      <c r="H37" s="203">
        <f t="shared" si="3"/>
        <v>0</v>
      </c>
    </row>
    <row r="38" spans="2:8" x14ac:dyDescent="0.2">
      <c r="B38" s="109" t="s">
        <v>280</v>
      </c>
      <c r="C38" s="203">
        <f t="shared" ref="C38:H38" si="6">C39+C40</f>
        <v>0</v>
      </c>
      <c r="D38" s="203">
        <f t="shared" si="6"/>
        <v>0</v>
      </c>
      <c r="E38" s="203">
        <f t="shared" si="6"/>
        <v>0</v>
      </c>
      <c r="F38" s="203">
        <f t="shared" si="6"/>
        <v>0</v>
      </c>
      <c r="G38" s="203">
        <f t="shared" si="6"/>
        <v>0</v>
      </c>
      <c r="H38" s="203">
        <f t="shared" si="6"/>
        <v>0</v>
      </c>
    </row>
    <row r="39" spans="2:8" x14ac:dyDescent="0.2">
      <c r="B39" s="126" t="s">
        <v>281</v>
      </c>
      <c r="C39" s="124"/>
      <c r="D39" s="125"/>
      <c r="E39" s="203">
        <f t="shared" si="0"/>
        <v>0</v>
      </c>
      <c r="F39" s="125"/>
      <c r="G39" s="125"/>
      <c r="H39" s="203">
        <f t="shared" si="3"/>
        <v>0</v>
      </c>
    </row>
    <row r="40" spans="2:8" x14ac:dyDescent="0.2">
      <c r="B40" s="126" t="s">
        <v>282</v>
      </c>
      <c r="C40" s="124"/>
      <c r="D40" s="125"/>
      <c r="E40" s="203">
        <f t="shared" si="0"/>
        <v>0</v>
      </c>
      <c r="F40" s="125"/>
      <c r="G40" s="125"/>
      <c r="H40" s="203">
        <f t="shared" si="3"/>
        <v>0</v>
      </c>
    </row>
    <row r="41" spans="2:8" x14ac:dyDescent="0.2">
      <c r="B41" s="128"/>
      <c r="C41" s="124"/>
      <c r="D41" s="125"/>
      <c r="E41" s="124"/>
      <c r="F41" s="125"/>
      <c r="G41" s="125"/>
      <c r="H41" s="124"/>
    </row>
    <row r="42" spans="2:8" ht="25.5" x14ac:dyDescent="0.2">
      <c r="B42" s="79" t="s">
        <v>283</v>
      </c>
      <c r="C42" s="205">
        <f t="shared" ref="C42:H42" si="7">C10+C11+C12+C13+C14+C15+C16+C17+C29+C35+C36+C38</f>
        <v>52469874</v>
      </c>
      <c r="D42" s="208">
        <f t="shared" si="7"/>
        <v>2784808.84</v>
      </c>
      <c r="E42" s="208">
        <f t="shared" si="7"/>
        <v>55254682.839999996</v>
      </c>
      <c r="F42" s="208">
        <f t="shared" si="7"/>
        <v>55254682.839999996</v>
      </c>
      <c r="G42" s="208">
        <f t="shared" si="7"/>
        <v>55254682.839999996</v>
      </c>
      <c r="H42" s="208">
        <f t="shared" si="7"/>
        <v>2784808.839999998</v>
      </c>
    </row>
    <row r="43" spans="2:8" x14ac:dyDescent="0.2">
      <c r="B43" s="105"/>
      <c r="C43" s="124"/>
      <c r="D43" s="105"/>
      <c r="E43" s="129"/>
      <c r="F43" s="105"/>
      <c r="G43" s="105"/>
      <c r="H43" s="129"/>
    </row>
    <row r="44" spans="2:8" ht="25.5" x14ac:dyDescent="0.2">
      <c r="B44" s="79" t="s">
        <v>284</v>
      </c>
      <c r="C44" s="130"/>
      <c r="D44" s="131"/>
      <c r="E44" s="130"/>
      <c r="F44" s="131"/>
      <c r="G44" s="131"/>
      <c r="H44" s="124"/>
    </row>
    <row r="45" spans="2:8" x14ac:dyDescent="0.2">
      <c r="B45" s="128"/>
      <c r="C45" s="124"/>
      <c r="D45" s="132"/>
      <c r="E45" s="124"/>
      <c r="F45" s="132"/>
      <c r="G45" s="132"/>
      <c r="H45" s="124"/>
    </row>
    <row r="46" spans="2:8" x14ac:dyDescent="0.2">
      <c r="B46" s="102" t="s">
        <v>285</v>
      </c>
      <c r="C46" s="124"/>
      <c r="D46" s="125"/>
      <c r="E46" s="124"/>
      <c r="F46" s="125"/>
      <c r="G46" s="125"/>
      <c r="H46" s="124"/>
    </row>
    <row r="47" spans="2:8" x14ac:dyDescent="0.2">
      <c r="B47" s="109" t="s">
        <v>286</v>
      </c>
      <c r="C47" s="203">
        <f t="shared" ref="C47:H47" si="8">SUM(C48:C55)</f>
        <v>0</v>
      </c>
      <c r="D47" s="203">
        <f t="shared" si="8"/>
        <v>0</v>
      </c>
      <c r="E47" s="203">
        <f t="shared" si="8"/>
        <v>0</v>
      </c>
      <c r="F47" s="203">
        <f t="shared" si="8"/>
        <v>0</v>
      </c>
      <c r="G47" s="203">
        <f t="shared" si="8"/>
        <v>0</v>
      </c>
      <c r="H47" s="203">
        <f t="shared" si="8"/>
        <v>0</v>
      </c>
    </row>
    <row r="48" spans="2:8" ht="25.5" x14ac:dyDescent="0.2">
      <c r="B48" s="127" t="s">
        <v>287</v>
      </c>
      <c r="C48" s="124"/>
      <c r="D48" s="125"/>
      <c r="E48" s="203">
        <f t="shared" ref="E48:E65" si="9">C48+D48</f>
        <v>0</v>
      </c>
      <c r="F48" s="125"/>
      <c r="G48" s="125"/>
      <c r="H48" s="203">
        <f t="shared" ref="H48:H65" si="10">G48-C48</f>
        <v>0</v>
      </c>
    </row>
    <row r="49" spans="2:8" ht="25.5" x14ac:dyDescent="0.2">
      <c r="B49" s="127" t="s">
        <v>288</v>
      </c>
      <c r="C49" s="124"/>
      <c r="D49" s="125"/>
      <c r="E49" s="203">
        <f t="shared" si="9"/>
        <v>0</v>
      </c>
      <c r="F49" s="125"/>
      <c r="G49" s="125"/>
      <c r="H49" s="203">
        <f t="shared" si="10"/>
        <v>0</v>
      </c>
    </row>
    <row r="50" spans="2:8" ht="25.5" x14ac:dyDescent="0.2">
      <c r="B50" s="127" t="s">
        <v>289</v>
      </c>
      <c r="C50" s="124"/>
      <c r="D50" s="125"/>
      <c r="E50" s="203">
        <f t="shared" si="9"/>
        <v>0</v>
      </c>
      <c r="F50" s="125"/>
      <c r="G50" s="125"/>
      <c r="H50" s="203">
        <f t="shared" si="10"/>
        <v>0</v>
      </c>
    </row>
    <row r="51" spans="2:8" ht="38.25" x14ac:dyDescent="0.2">
      <c r="B51" s="127" t="s">
        <v>290</v>
      </c>
      <c r="C51" s="124"/>
      <c r="D51" s="125"/>
      <c r="E51" s="203">
        <f t="shared" si="9"/>
        <v>0</v>
      </c>
      <c r="F51" s="125"/>
      <c r="G51" s="125"/>
      <c r="H51" s="203">
        <f t="shared" si="10"/>
        <v>0</v>
      </c>
    </row>
    <row r="52" spans="2:8" x14ac:dyDescent="0.2">
      <c r="B52" s="127" t="s">
        <v>291</v>
      </c>
      <c r="C52" s="124"/>
      <c r="D52" s="125"/>
      <c r="E52" s="203">
        <f t="shared" si="9"/>
        <v>0</v>
      </c>
      <c r="F52" s="125"/>
      <c r="G52" s="125"/>
      <c r="H52" s="203">
        <f t="shared" si="10"/>
        <v>0</v>
      </c>
    </row>
    <row r="53" spans="2:8" ht="25.5" x14ac:dyDescent="0.2">
      <c r="B53" s="127" t="s">
        <v>292</v>
      </c>
      <c r="C53" s="124"/>
      <c r="D53" s="125"/>
      <c r="E53" s="203">
        <f t="shared" si="9"/>
        <v>0</v>
      </c>
      <c r="F53" s="125"/>
      <c r="G53" s="125"/>
      <c r="H53" s="203">
        <f t="shared" si="10"/>
        <v>0</v>
      </c>
    </row>
    <row r="54" spans="2:8" ht="25.5" x14ac:dyDescent="0.2">
      <c r="B54" s="127" t="s">
        <v>293</v>
      </c>
      <c r="C54" s="124"/>
      <c r="D54" s="125"/>
      <c r="E54" s="203">
        <f t="shared" si="9"/>
        <v>0</v>
      </c>
      <c r="F54" s="125"/>
      <c r="G54" s="125"/>
      <c r="H54" s="203">
        <f t="shared" si="10"/>
        <v>0</v>
      </c>
    </row>
    <row r="55" spans="2:8" ht="25.5" x14ac:dyDescent="0.2">
      <c r="B55" s="127" t="s">
        <v>294</v>
      </c>
      <c r="C55" s="124"/>
      <c r="D55" s="125"/>
      <c r="E55" s="203">
        <f t="shared" si="9"/>
        <v>0</v>
      </c>
      <c r="F55" s="125"/>
      <c r="G55" s="125"/>
      <c r="H55" s="203">
        <f t="shared" si="10"/>
        <v>0</v>
      </c>
    </row>
    <row r="56" spans="2:8" x14ac:dyDescent="0.2">
      <c r="B56" s="113" t="s">
        <v>295</v>
      </c>
      <c r="C56" s="203">
        <f t="shared" ref="C56:H56" si="11">SUM(C57:C60)</f>
        <v>0</v>
      </c>
      <c r="D56" s="203">
        <f t="shared" si="11"/>
        <v>0</v>
      </c>
      <c r="E56" s="203">
        <f t="shared" si="11"/>
        <v>0</v>
      </c>
      <c r="F56" s="203">
        <f t="shared" si="11"/>
        <v>0</v>
      </c>
      <c r="G56" s="203">
        <f t="shared" si="11"/>
        <v>0</v>
      </c>
      <c r="H56" s="203">
        <f t="shared" si="11"/>
        <v>0</v>
      </c>
    </row>
    <row r="57" spans="2:8" x14ac:dyDescent="0.2">
      <c r="B57" s="127" t="s">
        <v>296</v>
      </c>
      <c r="C57" s="124"/>
      <c r="D57" s="125"/>
      <c r="E57" s="203">
        <f t="shared" si="9"/>
        <v>0</v>
      </c>
      <c r="F57" s="125"/>
      <c r="G57" s="125"/>
      <c r="H57" s="203">
        <f t="shared" si="10"/>
        <v>0</v>
      </c>
    </row>
    <row r="58" spans="2:8" x14ac:dyDescent="0.2">
      <c r="B58" s="127" t="s">
        <v>297</v>
      </c>
      <c r="C58" s="124"/>
      <c r="D58" s="125"/>
      <c r="E58" s="203">
        <f t="shared" si="9"/>
        <v>0</v>
      </c>
      <c r="F58" s="125"/>
      <c r="G58" s="125"/>
      <c r="H58" s="203">
        <f t="shared" si="10"/>
        <v>0</v>
      </c>
    </row>
    <row r="59" spans="2:8" x14ac:dyDescent="0.2">
      <c r="B59" s="127" t="s">
        <v>298</v>
      </c>
      <c r="C59" s="124"/>
      <c r="D59" s="125"/>
      <c r="E59" s="203">
        <f t="shared" si="9"/>
        <v>0</v>
      </c>
      <c r="F59" s="125"/>
      <c r="G59" s="125"/>
      <c r="H59" s="203">
        <f t="shared" si="10"/>
        <v>0</v>
      </c>
    </row>
    <row r="60" spans="2:8" x14ac:dyDescent="0.2">
      <c r="B60" s="127" t="s">
        <v>299</v>
      </c>
      <c r="C60" s="124"/>
      <c r="D60" s="125"/>
      <c r="E60" s="203">
        <f t="shared" si="9"/>
        <v>0</v>
      </c>
      <c r="F60" s="125"/>
      <c r="G60" s="125"/>
      <c r="H60" s="203">
        <f t="shared" si="10"/>
        <v>0</v>
      </c>
    </row>
    <row r="61" spans="2:8" x14ac:dyDescent="0.2">
      <c r="B61" s="113" t="s">
        <v>300</v>
      </c>
      <c r="C61" s="203">
        <f t="shared" ref="C61:H61" si="12">C62+C63</f>
        <v>0</v>
      </c>
      <c r="D61" s="203">
        <f t="shared" si="12"/>
        <v>0</v>
      </c>
      <c r="E61" s="203">
        <f t="shared" si="12"/>
        <v>0</v>
      </c>
      <c r="F61" s="203">
        <f t="shared" si="12"/>
        <v>0</v>
      </c>
      <c r="G61" s="203">
        <f t="shared" si="12"/>
        <v>0</v>
      </c>
      <c r="H61" s="203">
        <f t="shared" si="12"/>
        <v>0</v>
      </c>
    </row>
    <row r="62" spans="2:8" ht="25.5" x14ac:dyDescent="0.2">
      <c r="B62" s="127" t="s">
        <v>301</v>
      </c>
      <c r="C62" s="124"/>
      <c r="D62" s="125"/>
      <c r="E62" s="203">
        <f t="shared" si="9"/>
        <v>0</v>
      </c>
      <c r="F62" s="125"/>
      <c r="G62" s="125"/>
      <c r="H62" s="202">
        <f t="shared" si="10"/>
        <v>0</v>
      </c>
    </row>
    <row r="63" spans="2:8" x14ac:dyDescent="0.2">
      <c r="B63" s="127" t="s">
        <v>302</v>
      </c>
      <c r="C63" s="124"/>
      <c r="D63" s="125"/>
      <c r="E63" s="203">
        <f t="shared" si="9"/>
        <v>0</v>
      </c>
      <c r="F63" s="125"/>
      <c r="G63" s="125"/>
      <c r="H63" s="202">
        <f t="shared" si="10"/>
        <v>0</v>
      </c>
    </row>
    <row r="64" spans="2:8" ht="38.25" x14ac:dyDescent="0.2">
      <c r="B64" s="113" t="s">
        <v>303</v>
      </c>
      <c r="C64" s="203">
        <v>36512085</v>
      </c>
      <c r="D64" s="206">
        <v>1072987.44</v>
      </c>
      <c r="E64" s="203">
        <f t="shared" si="9"/>
        <v>37585072.439999998</v>
      </c>
      <c r="F64" s="206">
        <v>37585072.439999998</v>
      </c>
      <c r="G64" s="206">
        <v>37585072.439999998</v>
      </c>
      <c r="H64" s="203">
        <f t="shared" si="10"/>
        <v>1072987.4399999976</v>
      </c>
    </row>
    <row r="65" spans="2:8" x14ac:dyDescent="0.2">
      <c r="B65" s="133" t="s">
        <v>304</v>
      </c>
      <c r="C65" s="134"/>
      <c r="D65" s="135"/>
      <c r="E65" s="204">
        <f t="shared" si="9"/>
        <v>0</v>
      </c>
      <c r="F65" s="135"/>
      <c r="G65" s="135"/>
      <c r="H65" s="204">
        <f t="shared" si="10"/>
        <v>0</v>
      </c>
    </row>
    <row r="66" spans="2:8" x14ac:dyDescent="0.2">
      <c r="B66" s="128"/>
      <c r="C66" s="124"/>
      <c r="D66" s="132"/>
      <c r="E66" s="124"/>
      <c r="F66" s="132"/>
      <c r="G66" s="132"/>
      <c r="H66" s="124"/>
    </row>
    <row r="67" spans="2:8" ht="25.5" x14ac:dyDescent="0.2">
      <c r="B67" s="79" t="s">
        <v>305</v>
      </c>
      <c r="C67" s="205">
        <f t="shared" ref="C67:H67" si="13">C47+C56+C61+C64+C65</f>
        <v>36512085</v>
      </c>
      <c r="D67" s="205">
        <f t="shared" si="13"/>
        <v>1072987.44</v>
      </c>
      <c r="E67" s="205">
        <f t="shared" si="13"/>
        <v>37585072.439999998</v>
      </c>
      <c r="F67" s="205">
        <f t="shared" si="13"/>
        <v>37585072.439999998</v>
      </c>
      <c r="G67" s="205">
        <f t="shared" si="13"/>
        <v>37585072.439999998</v>
      </c>
      <c r="H67" s="205">
        <f t="shared" si="13"/>
        <v>1072987.4399999976</v>
      </c>
    </row>
    <row r="68" spans="2:8" x14ac:dyDescent="0.2">
      <c r="B68" s="136"/>
      <c r="C68" s="124"/>
      <c r="D68" s="132"/>
      <c r="E68" s="124"/>
      <c r="F68" s="132"/>
      <c r="G68" s="132"/>
      <c r="H68" s="124"/>
    </row>
    <row r="69" spans="2:8" ht="25.5" x14ac:dyDescent="0.2">
      <c r="B69" s="79" t="s">
        <v>306</v>
      </c>
      <c r="C69" s="205">
        <f t="shared" ref="C69:H69" si="14">C70</f>
        <v>0</v>
      </c>
      <c r="D69" s="205">
        <f t="shared" si="14"/>
        <v>0</v>
      </c>
      <c r="E69" s="205">
        <f t="shared" si="14"/>
        <v>0</v>
      </c>
      <c r="F69" s="205">
        <f t="shared" si="14"/>
        <v>0</v>
      </c>
      <c r="G69" s="205">
        <f t="shared" si="14"/>
        <v>0</v>
      </c>
      <c r="H69" s="205">
        <f t="shared" si="14"/>
        <v>0</v>
      </c>
    </row>
    <row r="70" spans="2:8" x14ac:dyDescent="0.2">
      <c r="B70" s="136" t="s">
        <v>307</v>
      </c>
      <c r="C70" s="124"/>
      <c r="D70" s="125"/>
      <c r="E70" s="124">
        <f>C70+D70</f>
        <v>0</v>
      </c>
      <c r="F70" s="125"/>
      <c r="G70" s="125"/>
      <c r="H70" s="203">
        <f>G70-C70</f>
        <v>0</v>
      </c>
    </row>
    <row r="71" spans="2:8" x14ac:dyDescent="0.2">
      <c r="B71" s="136"/>
      <c r="C71" s="124"/>
      <c r="D71" s="125"/>
      <c r="E71" s="124"/>
      <c r="F71" s="125"/>
      <c r="G71" s="125"/>
      <c r="H71" s="124"/>
    </row>
    <row r="72" spans="2:8" x14ac:dyDescent="0.2">
      <c r="B72" s="79" t="s">
        <v>308</v>
      </c>
      <c r="C72" s="205">
        <f t="shared" ref="C72:H72" si="15">C42+C67+C69</f>
        <v>88981959</v>
      </c>
      <c r="D72" s="205">
        <f t="shared" si="15"/>
        <v>3857796.28</v>
      </c>
      <c r="E72" s="205">
        <f t="shared" si="15"/>
        <v>92839755.280000001</v>
      </c>
      <c r="F72" s="205">
        <f t="shared" si="15"/>
        <v>92839755.280000001</v>
      </c>
      <c r="G72" s="205">
        <f t="shared" si="15"/>
        <v>92839755.280000001</v>
      </c>
      <c r="H72" s="205">
        <f t="shared" si="15"/>
        <v>3857796.2799999956</v>
      </c>
    </row>
    <row r="73" spans="2:8" x14ac:dyDescent="0.2">
      <c r="B73" s="136"/>
      <c r="C73" s="124"/>
      <c r="D73" s="125"/>
      <c r="E73" s="124"/>
      <c r="F73" s="125"/>
      <c r="G73" s="125"/>
      <c r="H73" s="124"/>
    </row>
    <row r="74" spans="2:8" x14ac:dyDescent="0.2">
      <c r="B74" s="79" t="s">
        <v>309</v>
      </c>
      <c r="C74" s="124"/>
      <c r="D74" s="125"/>
      <c r="E74" s="124"/>
      <c r="F74" s="125"/>
      <c r="G74" s="125"/>
      <c r="H74" s="124"/>
    </row>
    <row r="75" spans="2:8" ht="25.5" x14ac:dyDescent="0.2">
      <c r="B75" s="136" t="s">
        <v>310</v>
      </c>
      <c r="C75" s="124"/>
      <c r="D75" s="125"/>
      <c r="E75" s="203">
        <f>C75+D75</f>
        <v>0</v>
      </c>
      <c r="F75" s="125"/>
      <c r="G75" s="125"/>
      <c r="H75" s="203">
        <f>G75-C75</f>
        <v>0</v>
      </c>
    </row>
    <row r="76" spans="2:8" ht="25.5" x14ac:dyDescent="0.2">
      <c r="B76" s="136" t="s">
        <v>311</v>
      </c>
      <c r="C76" s="124"/>
      <c r="D76" s="125"/>
      <c r="E76" s="203">
        <f>C76+D76</f>
        <v>0</v>
      </c>
      <c r="F76" s="125"/>
      <c r="G76" s="125"/>
      <c r="H76" s="203">
        <f>G76-C76</f>
        <v>0</v>
      </c>
    </row>
    <row r="77" spans="2:8" ht="25.5" x14ac:dyDescent="0.2">
      <c r="B77" s="79" t="s">
        <v>312</v>
      </c>
      <c r="C77" s="205">
        <f t="shared" ref="C77:H77" si="16">SUM(C75:C76)</f>
        <v>0</v>
      </c>
      <c r="D77" s="205">
        <f t="shared" si="16"/>
        <v>0</v>
      </c>
      <c r="E77" s="205">
        <f t="shared" si="16"/>
        <v>0</v>
      </c>
      <c r="F77" s="205">
        <f t="shared" si="16"/>
        <v>0</v>
      </c>
      <c r="G77" s="205">
        <f t="shared" si="16"/>
        <v>0</v>
      </c>
      <c r="H77" s="205">
        <f t="shared" si="16"/>
        <v>0</v>
      </c>
    </row>
    <row r="78" spans="2:8" ht="13.5" thickBot="1" x14ac:dyDescent="0.25">
      <c r="B78" s="137"/>
      <c r="C78" s="138"/>
      <c r="D78" s="139"/>
      <c r="E78" s="138"/>
      <c r="F78" s="139"/>
      <c r="G78" s="139"/>
      <c r="H78" s="138"/>
    </row>
  </sheetData>
  <mergeCells count="11">
    <mergeCell ref="G7:G8"/>
    <mergeCell ref="B2:H2"/>
    <mergeCell ref="B3:H3"/>
    <mergeCell ref="B4:H4"/>
    <mergeCell ref="B5:H5"/>
    <mergeCell ref="C6:G6"/>
    <mergeCell ref="H6:H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67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61"/>
  <sheetViews>
    <sheetView workbookViewId="0">
      <pane ySplit="9" topLeftCell="A10" activePane="bottomLeft" state="frozen"/>
      <selection pane="bottomLeft" activeCell="D10" sqref="D10:I160"/>
    </sheetView>
  </sheetViews>
  <sheetFormatPr baseColWidth="10" defaultColWidth="11" defaultRowHeight="12.75" x14ac:dyDescent="0.2"/>
  <cols>
    <col min="1" max="1" width="4" style="1" customWidth="1"/>
    <col min="2" max="2" width="11" style="1"/>
    <col min="3" max="3" width="46" style="1" customWidth="1"/>
    <col min="4" max="4" width="16" style="1" customWidth="1"/>
    <col min="5" max="5" width="19.140625" style="1" customWidth="1"/>
    <col min="6" max="6" width="13.5703125" style="1" customWidth="1"/>
    <col min="7" max="7" width="13.140625" style="1" customWidth="1"/>
    <col min="8" max="8" width="14.7109375" style="1" customWidth="1"/>
    <col min="9" max="9" width="15.28515625" style="1" bestFit="1" customWidth="1"/>
    <col min="10" max="16384" width="11" style="1"/>
  </cols>
  <sheetData>
    <row r="1" spans="2:9" ht="13.5" thickBot="1" x14ac:dyDescent="0.25"/>
    <row r="2" spans="2:9" x14ac:dyDescent="0.2">
      <c r="B2" s="3" t="s">
        <v>0</v>
      </c>
      <c r="C2" s="4"/>
      <c r="D2" s="4"/>
      <c r="E2" s="4"/>
      <c r="F2" s="4"/>
      <c r="G2" s="4"/>
      <c r="H2" s="4"/>
      <c r="I2" s="140"/>
    </row>
    <row r="3" spans="2:9" x14ac:dyDescent="0.2">
      <c r="B3" s="66" t="s">
        <v>313</v>
      </c>
      <c r="C3" s="67"/>
      <c r="D3" s="67"/>
      <c r="E3" s="67"/>
      <c r="F3" s="67"/>
      <c r="G3" s="67"/>
      <c r="H3" s="67"/>
      <c r="I3" s="141"/>
    </row>
    <row r="4" spans="2:9" x14ac:dyDescent="0.2">
      <c r="B4" s="66" t="s">
        <v>314</v>
      </c>
      <c r="C4" s="67"/>
      <c r="D4" s="67"/>
      <c r="E4" s="67"/>
      <c r="F4" s="67"/>
      <c r="G4" s="67"/>
      <c r="H4" s="67"/>
      <c r="I4" s="141"/>
    </row>
    <row r="5" spans="2:9" x14ac:dyDescent="0.2">
      <c r="B5" s="66" t="s">
        <v>125</v>
      </c>
      <c r="C5" s="67"/>
      <c r="D5" s="67"/>
      <c r="E5" s="67"/>
      <c r="F5" s="67"/>
      <c r="G5" s="67"/>
      <c r="H5" s="67"/>
      <c r="I5" s="141"/>
    </row>
    <row r="6" spans="2:9" ht="13.5" thickBot="1" x14ac:dyDescent="0.25">
      <c r="B6" s="69" t="s">
        <v>3</v>
      </c>
      <c r="C6" s="70"/>
      <c r="D6" s="70"/>
      <c r="E6" s="70"/>
      <c r="F6" s="70"/>
      <c r="G6" s="70"/>
      <c r="H6" s="70"/>
      <c r="I6" s="142"/>
    </row>
    <row r="7" spans="2:9" ht="15.75" customHeight="1" x14ac:dyDescent="0.2">
      <c r="B7" s="3" t="s">
        <v>4</v>
      </c>
      <c r="C7" s="5"/>
      <c r="D7" s="3" t="s">
        <v>315</v>
      </c>
      <c r="E7" s="4"/>
      <c r="F7" s="4"/>
      <c r="G7" s="4"/>
      <c r="H7" s="5"/>
      <c r="I7" s="119" t="s">
        <v>316</v>
      </c>
    </row>
    <row r="8" spans="2:9" ht="15" customHeight="1" thickBot="1" x14ac:dyDescent="0.25">
      <c r="B8" s="66"/>
      <c r="C8" s="68"/>
      <c r="D8" s="69"/>
      <c r="E8" s="70"/>
      <c r="F8" s="70"/>
      <c r="G8" s="70"/>
      <c r="H8" s="71"/>
      <c r="I8" s="121"/>
    </row>
    <row r="9" spans="2:9" ht="26.25" thickBot="1" x14ac:dyDescent="0.25">
      <c r="B9" s="69"/>
      <c r="C9" s="71"/>
      <c r="D9" s="143" t="s">
        <v>206</v>
      </c>
      <c r="E9" s="77" t="s">
        <v>317</v>
      </c>
      <c r="F9" s="143" t="s">
        <v>318</v>
      </c>
      <c r="G9" s="143" t="s">
        <v>204</v>
      </c>
      <c r="H9" s="143" t="s">
        <v>207</v>
      </c>
      <c r="I9" s="123"/>
    </row>
    <row r="10" spans="2:9" x14ac:dyDescent="0.2">
      <c r="B10" s="144" t="s">
        <v>319</v>
      </c>
      <c r="C10" s="145"/>
      <c r="D10" s="209">
        <f t="shared" ref="D10:I10" si="0">D11+D19+D29+D39+D49+D59+D72+D76+D63</f>
        <v>52469874</v>
      </c>
      <c r="E10" s="209">
        <f t="shared" si="0"/>
        <v>5098694.8800000008</v>
      </c>
      <c r="F10" s="209">
        <f t="shared" si="0"/>
        <v>57568568.879999995</v>
      </c>
      <c r="G10" s="209">
        <f t="shared" si="0"/>
        <v>53151295.579999998</v>
      </c>
      <c r="H10" s="209">
        <f t="shared" si="0"/>
        <v>52638674.009999998</v>
      </c>
      <c r="I10" s="209">
        <f t="shared" si="0"/>
        <v>4417273.2999999989</v>
      </c>
    </row>
    <row r="11" spans="2:9" x14ac:dyDescent="0.2">
      <c r="B11" s="146" t="s">
        <v>320</v>
      </c>
      <c r="C11" s="147"/>
      <c r="D11" s="210">
        <f t="shared" ref="D11:I11" si="1">SUM(D12:D18)</f>
        <v>35011505</v>
      </c>
      <c r="E11" s="210">
        <f t="shared" si="1"/>
        <v>-805962.82</v>
      </c>
      <c r="F11" s="210">
        <f t="shared" si="1"/>
        <v>34205542.18</v>
      </c>
      <c r="G11" s="210">
        <f t="shared" si="1"/>
        <v>34077305.43</v>
      </c>
      <c r="H11" s="210">
        <f t="shared" si="1"/>
        <v>33866382.859999999</v>
      </c>
      <c r="I11" s="210">
        <f t="shared" si="1"/>
        <v>128236.74999999907</v>
      </c>
    </row>
    <row r="12" spans="2:9" x14ac:dyDescent="0.2">
      <c r="B12" s="148" t="s">
        <v>321</v>
      </c>
      <c r="C12" s="149"/>
      <c r="D12" s="210">
        <v>24118201</v>
      </c>
      <c r="E12" s="203">
        <v>-1295303.5900000001</v>
      </c>
      <c r="F12" s="203">
        <f>D12+E12</f>
        <v>22822897.41</v>
      </c>
      <c r="G12" s="203">
        <v>22822897.41</v>
      </c>
      <c r="H12" s="203">
        <v>22822897.41</v>
      </c>
      <c r="I12" s="203">
        <f>F12-G12</f>
        <v>0</v>
      </c>
    </row>
    <row r="13" spans="2:9" x14ac:dyDescent="0.2">
      <c r="B13" s="148" t="s">
        <v>322</v>
      </c>
      <c r="C13" s="149"/>
      <c r="D13" s="210"/>
      <c r="E13" s="203"/>
      <c r="F13" s="203">
        <f t="shared" ref="F13:F18" si="2">D13+E13</f>
        <v>0</v>
      </c>
      <c r="G13" s="203"/>
      <c r="H13" s="203"/>
      <c r="I13" s="203">
        <f t="shared" ref="I13:I18" si="3">F13-G13</f>
        <v>0</v>
      </c>
    </row>
    <row r="14" spans="2:9" x14ac:dyDescent="0.2">
      <c r="B14" s="148" t="s">
        <v>323</v>
      </c>
      <c r="C14" s="149"/>
      <c r="D14" s="210">
        <v>4607353</v>
      </c>
      <c r="E14" s="203">
        <v>-226960.68</v>
      </c>
      <c r="F14" s="203">
        <f t="shared" si="2"/>
        <v>4380392.32</v>
      </c>
      <c r="G14" s="203">
        <v>4380391.9400000004</v>
      </c>
      <c r="H14" s="203">
        <v>4380391.9400000004</v>
      </c>
      <c r="I14" s="203">
        <f t="shared" si="3"/>
        <v>0.37999999988824129</v>
      </c>
    </row>
    <row r="15" spans="2:9" x14ac:dyDescent="0.2">
      <c r="B15" s="148" t="s">
        <v>324</v>
      </c>
      <c r="C15" s="149"/>
      <c r="D15" s="210">
        <v>4823640</v>
      </c>
      <c r="E15" s="203">
        <v>270429.09999999998</v>
      </c>
      <c r="F15" s="203">
        <f t="shared" si="2"/>
        <v>5094069.0999999996</v>
      </c>
      <c r="G15" s="203">
        <v>4965832.7300000004</v>
      </c>
      <c r="H15" s="203">
        <v>4754910.16</v>
      </c>
      <c r="I15" s="203">
        <f t="shared" si="3"/>
        <v>128236.36999999918</v>
      </c>
    </row>
    <row r="16" spans="2:9" x14ac:dyDescent="0.2">
      <c r="B16" s="148" t="s">
        <v>325</v>
      </c>
      <c r="C16" s="149"/>
      <c r="D16" s="210">
        <v>1462311</v>
      </c>
      <c r="E16" s="203">
        <v>445872.35</v>
      </c>
      <c r="F16" s="203">
        <f t="shared" si="2"/>
        <v>1908183.35</v>
      </c>
      <c r="G16" s="203">
        <v>1908183.35</v>
      </c>
      <c r="H16" s="203">
        <v>1908183.35</v>
      </c>
      <c r="I16" s="203">
        <f t="shared" si="3"/>
        <v>0</v>
      </c>
    </row>
    <row r="17" spans="2:9" x14ac:dyDescent="0.2">
      <c r="B17" s="148" t="s">
        <v>326</v>
      </c>
      <c r="C17" s="149"/>
      <c r="D17" s="210"/>
      <c r="E17" s="203"/>
      <c r="F17" s="203">
        <f t="shared" si="2"/>
        <v>0</v>
      </c>
      <c r="G17" s="203"/>
      <c r="H17" s="203"/>
      <c r="I17" s="203">
        <f t="shared" si="3"/>
        <v>0</v>
      </c>
    </row>
    <row r="18" spans="2:9" x14ac:dyDescent="0.2">
      <c r="B18" s="148" t="s">
        <v>327</v>
      </c>
      <c r="C18" s="149"/>
      <c r="D18" s="210"/>
      <c r="E18" s="203"/>
      <c r="F18" s="203">
        <f t="shared" si="2"/>
        <v>0</v>
      </c>
      <c r="G18" s="203"/>
      <c r="H18" s="203"/>
      <c r="I18" s="203">
        <f t="shared" si="3"/>
        <v>0</v>
      </c>
    </row>
    <row r="19" spans="2:9" x14ac:dyDescent="0.2">
      <c r="B19" s="146" t="s">
        <v>328</v>
      </c>
      <c r="C19" s="147"/>
      <c r="D19" s="210">
        <f t="shared" ref="D19:I19" si="4">SUM(D20:D28)</f>
        <v>2987720</v>
      </c>
      <c r="E19" s="210">
        <f t="shared" si="4"/>
        <v>1387153.6800000002</v>
      </c>
      <c r="F19" s="210">
        <f t="shared" si="4"/>
        <v>4374873.68</v>
      </c>
      <c r="G19" s="210">
        <f t="shared" si="4"/>
        <v>3823837.18</v>
      </c>
      <c r="H19" s="210">
        <f t="shared" si="4"/>
        <v>3823837.18</v>
      </c>
      <c r="I19" s="210">
        <f t="shared" si="4"/>
        <v>551036.49999999977</v>
      </c>
    </row>
    <row r="20" spans="2:9" x14ac:dyDescent="0.2">
      <c r="B20" s="148" t="s">
        <v>329</v>
      </c>
      <c r="C20" s="149"/>
      <c r="D20" s="210">
        <v>882088</v>
      </c>
      <c r="E20" s="203">
        <v>330670.17</v>
      </c>
      <c r="F20" s="210">
        <f t="shared" ref="F20:F28" si="5">D20+E20</f>
        <v>1212758.17</v>
      </c>
      <c r="G20" s="203">
        <v>1007178.13</v>
      </c>
      <c r="H20" s="203">
        <v>1007178.13</v>
      </c>
      <c r="I20" s="203">
        <f>F20-G20</f>
        <v>205580.03999999992</v>
      </c>
    </row>
    <row r="21" spans="2:9" x14ac:dyDescent="0.2">
      <c r="B21" s="148" t="s">
        <v>330</v>
      </c>
      <c r="C21" s="149"/>
      <c r="D21" s="210">
        <v>159786</v>
      </c>
      <c r="E21" s="203">
        <v>-800</v>
      </c>
      <c r="F21" s="210">
        <f t="shared" si="5"/>
        <v>158986</v>
      </c>
      <c r="G21" s="203">
        <v>151547.4</v>
      </c>
      <c r="H21" s="203">
        <v>151547.4</v>
      </c>
      <c r="I21" s="203">
        <f t="shared" ref="I21:I83" si="6">F21-G21</f>
        <v>7438.6000000000058</v>
      </c>
    </row>
    <row r="22" spans="2:9" x14ac:dyDescent="0.2">
      <c r="B22" s="148" t="s">
        <v>331</v>
      </c>
      <c r="C22" s="149"/>
      <c r="D22" s="210"/>
      <c r="E22" s="203"/>
      <c r="F22" s="210">
        <f t="shared" si="5"/>
        <v>0</v>
      </c>
      <c r="G22" s="203"/>
      <c r="H22" s="203"/>
      <c r="I22" s="203">
        <f t="shared" si="6"/>
        <v>0</v>
      </c>
    </row>
    <row r="23" spans="2:9" x14ac:dyDescent="0.2">
      <c r="B23" s="148" t="s">
        <v>332</v>
      </c>
      <c r="C23" s="149"/>
      <c r="D23" s="210">
        <v>522927</v>
      </c>
      <c r="E23" s="203">
        <v>359840.8</v>
      </c>
      <c r="F23" s="210">
        <f t="shared" si="5"/>
        <v>882767.8</v>
      </c>
      <c r="G23" s="203">
        <v>776588</v>
      </c>
      <c r="H23" s="203">
        <v>776588</v>
      </c>
      <c r="I23" s="203">
        <f t="shared" si="6"/>
        <v>106179.80000000005</v>
      </c>
    </row>
    <row r="24" spans="2:9" x14ac:dyDescent="0.2">
      <c r="B24" s="148" t="s">
        <v>333</v>
      </c>
      <c r="C24" s="149"/>
      <c r="D24" s="210">
        <v>239080</v>
      </c>
      <c r="E24" s="203">
        <v>4782.82</v>
      </c>
      <c r="F24" s="210">
        <f t="shared" si="5"/>
        <v>243862.82</v>
      </c>
      <c r="G24" s="203">
        <v>175701.97</v>
      </c>
      <c r="H24" s="203">
        <v>175701.97</v>
      </c>
      <c r="I24" s="203">
        <f t="shared" si="6"/>
        <v>68160.850000000006</v>
      </c>
    </row>
    <row r="25" spans="2:9" x14ac:dyDescent="0.2">
      <c r="B25" s="148" t="s">
        <v>334</v>
      </c>
      <c r="C25" s="149"/>
      <c r="D25" s="210">
        <v>656506</v>
      </c>
      <c r="E25" s="203">
        <v>-3576.2</v>
      </c>
      <c r="F25" s="210">
        <f t="shared" si="5"/>
        <v>652929.80000000005</v>
      </c>
      <c r="G25" s="203">
        <v>574482.06000000006</v>
      </c>
      <c r="H25" s="203">
        <v>574482.06000000006</v>
      </c>
      <c r="I25" s="203">
        <f t="shared" si="6"/>
        <v>78447.739999999991</v>
      </c>
    </row>
    <row r="26" spans="2:9" x14ac:dyDescent="0.2">
      <c r="B26" s="148" t="s">
        <v>335</v>
      </c>
      <c r="C26" s="149"/>
      <c r="D26" s="210">
        <v>227914</v>
      </c>
      <c r="E26" s="203">
        <v>443880.7</v>
      </c>
      <c r="F26" s="210">
        <f t="shared" si="5"/>
        <v>671794.7</v>
      </c>
      <c r="G26" s="203">
        <v>670112.30000000005</v>
      </c>
      <c r="H26" s="203">
        <v>670112.30000000005</v>
      </c>
      <c r="I26" s="203">
        <f t="shared" si="6"/>
        <v>1682.3999999999069</v>
      </c>
    </row>
    <row r="27" spans="2:9" x14ac:dyDescent="0.2">
      <c r="B27" s="148" t="s">
        <v>336</v>
      </c>
      <c r="C27" s="149"/>
      <c r="D27" s="210">
        <v>0</v>
      </c>
      <c r="E27" s="203">
        <v>0</v>
      </c>
      <c r="F27" s="210">
        <f t="shared" si="5"/>
        <v>0</v>
      </c>
      <c r="G27" s="203">
        <v>0</v>
      </c>
      <c r="H27" s="203">
        <v>0</v>
      </c>
      <c r="I27" s="203">
        <f t="shared" si="6"/>
        <v>0</v>
      </c>
    </row>
    <row r="28" spans="2:9" x14ac:dyDescent="0.2">
      <c r="B28" s="148" t="s">
        <v>337</v>
      </c>
      <c r="C28" s="149"/>
      <c r="D28" s="210">
        <v>299419</v>
      </c>
      <c r="E28" s="203">
        <v>252355.39</v>
      </c>
      <c r="F28" s="210">
        <f t="shared" si="5"/>
        <v>551774.39</v>
      </c>
      <c r="G28" s="203">
        <v>468227.32</v>
      </c>
      <c r="H28" s="203">
        <v>468227.32</v>
      </c>
      <c r="I28" s="203">
        <f t="shared" si="6"/>
        <v>83547.070000000007</v>
      </c>
    </row>
    <row r="29" spans="2:9" x14ac:dyDescent="0.2">
      <c r="B29" s="146" t="s">
        <v>338</v>
      </c>
      <c r="C29" s="147"/>
      <c r="D29" s="210">
        <f t="shared" ref="D29:I29" si="7">SUM(D30:D38)</f>
        <v>14028840</v>
      </c>
      <c r="E29" s="210">
        <f t="shared" si="7"/>
        <v>3854529.83</v>
      </c>
      <c r="F29" s="210">
        <f t="shared" si="7"/>
        <v>17883369.829999998</v>
      </c>
      <c r="G29" s="210">
        <f t="shared" si="7"/>
        <v>14728216.100000001</v>
      </c>
      <c r="H29" s="210">
        <f t="shared" si="7"/>
        <v>14426517.100000001</v>
      </c>
      <c r="I29" s="210">
        <f t="shared" si="7"/>
        <v>3155153.7299999995</v>
      </c>
    </row>
    <row r="30" spans="2:9" x14ac:dyDescent="0.2">
      <c r="B30" s="148" t="s">
        <v>339</v>
      </c>
      <c r="C30" s="149"/>
      <c r="D30" s="210">
        <v>2431064</v>
      </c>
      <c r="E30" s="203">
        <v>-161765.07</v>
      </c>
      <c r="F30" s="210">
        <f t="shared" ref="F30:F38" si="8">D30+E30</f>
        <v>2269298.9300000002</v>
      </c>
      <c r="G30" s="203">
        <v>1931205.23</v>
      </c>
      <c r="H30" s="203">
        <v>1866926.23</v>
      </c>
      <c r="I30" s="203">
        <f t="shared" si="6"/>
        <v>338093.70000000019</v>
      </c>
    </row>
    <row r="31" spans="2:9" x14ac:dyDescent="0.2">
      <c r="B31" s="148" t="s">
        <v>340</v>
      </c>
      <c r="C31" s="149"/>
      <c r="D31" s="210">
        <v>1422639</v>
      </c>
      <c r="E31" s="203">
        <v>-162253.60999999999</v>
      </c>
      <c r="F31" s="210">
        <f t="shared" si="8"/>
        <v>1260385.3900000001</v>
      </c>
      <c r="G31" s="203">
        <v>1206351.01</v>
      </c>
      <c r="H31" s="203">
        <v>1206351.01</v>
      </c>
      <c r="I31" s="203">
        <f t="shared" si="6"/>
        <v>54034.380000000121</v>
      </c>
    </row>
    <row r="32" spans="2:9" x14ac:dyDescent="0.2">
      <c r="B32" s="148" t="s">
        <v>341</v>
      </c>
      <c r="C32" s="149"/>
      <c r="D32" s="210">
        <v>2228120</v>
      </c>
      <c r="E32" s="203">
        <v>514979.05</v>
      </c>
      <c r="F32" s="210">
        <f t="shared" si="8"/>
        <v>2743099.05</v>
      </c>
      <c r="G32" s="203">
        <v>2690119.99</v>
      </c>
      <c r="H32" s="203">
        <v>2690119.99</v>
      </c>
      <c r="I32" s="203">
        <f t="shared" si="6"/>
        <v>52979.05999999959</v>
      </c>
    </row>
    <row r="33" spans="2:9" x14ac:dyDescent="0.2">
      <c r="B33" s="148" t="s">
        <v>342</v>
      </c>
      <c r="C33" s="149"/>
      <c r="D33" s="210">
        <v>417400</v>
      </c>
      <c r="E33" s="203">
        <v>188574.8</v>
      </c>
      <c r="F33" s="210">
        <f t="shared" si="8"/>
        <v>605974.80000000005</v>
      </c>
      <c r="G33" s="203">
        <v>342013.54</v>
      </c>
      <c r="H33" s="203">
        <v>342013.54</v>
      </c>
      <c r="I33" s="203">
        <f t="shared" si="6"/>
        <v>263961.26000000007</v>
      </c>
    </row>
    <row r="34" spans="2:9" x14ac:dyDescent="0.2">
      <c r="B34" s="148" t="s">
        <v>343</v>
      </c>
      <c r="C34" s="149"/>
      <c r="D34" s="210">
        <v>3414744</v>
      </c>
      <c r="E34" s="203">
        <v>2041919.84</v>
      </c>
      <c r="F34" s="210">
        <f t="shared" si="8"/>
        <v>5456663.8399999999</v>
      </c>
      <c r="G34" s="203">
        <v>4735773.97</v>
      </c>
      <c r="H34" s="203">
        <v>4735773.97</v>
      </c>
      <c r="I34" s="203">
        <f t="shared" si="6"/>
        <v>720889.87000000011</v>
      </c>
    </row>
    <row r="35" spans="2:9" x14ac:dyDescent="0.2">
      <c r="B35" s="148" t="s">
        <v>344</v>
      </c>
      <c r="C35" s="149"/>
      <c r="D35" s="210">
        <v>8500</v>
      </c>
      <c r="E35" s="203">
        <v>-8500</v>
      </c>
      <c r="F35" s="210">
        <f t="shared" si="8"/>
        <v>0</v>
      </c>
      <c r="G35" s="203">
        <v>0</v>
      </c>
      <c r="H35" s="203">
        <v>0</v>
      </c>
      <c r="I35" s="203">
        <f t="shared" si="6"/>
        <v>0</v>
      </c>
    </row>
    <row r="36" spans="2:9" x14ac:dyDescent="0.2">
      <c r="B36" s="148" t="s">
        <v>345</v>
      </c>
      <c r="C36" s="149"/>
      <c r="D36" s="210">
        <v>156878</v>
      </c>
      <c r="E36" s="203">
        <v>86088.86</v>
      </c>
      <c r="F36" s="210">
        <f t="shared" si="8"/>
        <v>242966.86</v>
      </c>
      <c r="G36" s="203">
        <v>212183.98</v>
      </c>
      <c r="H36" s="203">
        <v>212183.98</v>
      </c>
      <c r="I36" s="203">
        <f t="shared" si="6"/>
        <v>30782.879999999976</v>
      </c>
    </row>
    <row r="37" spans="2:9" x14ac:dyDescent="0.2">
      <c r="B37" s="148" t="s">
        <v>346</v>
      </c>
      <c r="C37" s="149"/>
      <c r="D37" s="210">
        <v>166614</v>
      </c>
      <c r="E37" s="203">
        <v>146702</v>
      </c>
      <c r="F37" s="210">
        <f t="shared" si="8"/>
        <v>313316</v>
      </c>
      <c r="G37" s="203">
        <v>313200.82</v>
      </c>
      <c r="H37" s="203">
        <v>313200.82</v>
      </c>
      <c r="I37" s="203">
        <f t="shared" si="6"/>
        <v>115.17999999999302</v>
      </c>
    </row>
    <row r="38" spans="2:9" x14ac:dyDescent="0.2">
      <c r="B38" s="148" t="s">
        <v>347</v>
      </c>
      <c r="C38" s="149"/>
      <c r="D38" s="210">
        <v>3782881</v>
      </c>
      <c r="E38" s="203">
        <v>1208783.96</v>
      </c>
      <c r="F38" s="210">
        <f t="shared" si="8"/>
        <v>4991664.96</v>
      </c>
      <c r="G38" s="203">
        <v>3297367.56</v>
      </c>
      <c r="H38" s="203">
        <v>3059947.56</v>
      </c>
      <c r="I38" s="203">
        <f t="shared" si="6"/>
        <v>1694297.4</v>
      </c>
    </row>
    <row r="39" spans="2:9" ht="25.5" customHeight="1" x14ac:dyDescent="0.2">
      <c r="B39" s="150" t="s">
        <v>348</v>
      </c>
      <c r="C39" s="151"/>
      <c r="D39" s="210">
        <f t="shared" ref="D39:I39" si="9">SUM(D40:D48)</f>
        <v>441809</v>
      </c>
      <c r="E39" s="210">
        <f t="shared" si="9"/>
        <v>-167627.29</v>
      </c>
      <c r="F39" s="210">
        <f>SUM(F40:F48)</f>
        <v>274181.70999999996</v>
      </c>
      <c r="G39" s="210">
        <f t="shared" si="9"/>
        <v>171346.12</v>
      </c>
      <c r="H39" s="210">
        <f t="shared" si="9"/>
        <v>171346.12</v>
      </c>
      <c r="I39" s="210">
        <f t="shared" si="9"/>
        <v>102835.58999999997</v>
      </c>
    </row>
    <row r="40" spans="2:9" x14ac:dyDescent="0.2">
      <c r="B40" s="148" t="s">
        <v>349</v>
      </c>
      <c r="C40" s="149"/>
      <c r="D40" s="210"/>
      <c r="E40" s="203"/>
      <c r="F40" s="210">
        <f>D40+E40</f>
        <v>0</v>
      </c>
      <c r="G40" s="203"/>
      <c r="H40" s="203"/>
      <c r="I40" s="203">
        <f t="shared" si="6"/>
        <v>0</v>
      </c>
    </row>
    <row r="41" spans="2:9" x14ac:dyDescent="0.2">
      <c r="B41" s="148" t="s">
        <v>350</v>
      </c>
      <c r="C41" s="149"/>
      <c r="D41" s="210"/>
      <c r="E41" s="203"/>
      <c r="F41" s="210">
        <f t="shared" ref="F41:F83" si="10">D41+E41</f>
        <v>0</v>
      </c>
      <c r="G41" s="203"/>
      <c r="H41" s="203"/>
      <c r="I41" s="203">
        <f t="shared" si="6"/>
        <v>0</v>
      </c>
    </row>
    <row r="42" spans="2:9" x14ac:dyDescent="0.2">
      <c r="B42" s="148" t="s">
        <v>351</v>
      </c>
      <c r="C42" s="149"/>
      <c r="D42" s="210"/>
      <c r="E42" s="203"/>
      <c r="F42" s="210">
        <f t="shared" si="10"/>
        <v>0</v>
      </c>
      <c r="G42" s="203"/>
      <c r="H42" s="203"/>
      <c r="I42" s="203">
        <f t="shared" si="6"/>
        <v>0</v>
      </c>
    </row>
    <row r="43" spans="2:9" x14ac:dyDescent="0.2">
      <c r="B43" s="148" t="s">
        <v>352</v>
      </c>
      <c r="C43" s="149"/>
      <c r="D43" s="210">
        <v>441809</v>
      </c>
      <c r="E43" s="203">
        <v>-167627.29</v>
      </c>
      <c r="F43" s="210">
        <f t="shared" si="10"/>
        <v>274181.70999999996</v>
      </c>
      <c r="G43" s="203">
        <v>171346.12</v>
      </c>
      <c r="H43" s="203">
        <v>171346.12</v>
      </c>
      <c r="I43" s="203">
        <f t="shared" si="6"/>
        <v>102835.58999999997</v>
      </c>
    </row>
    <row r="44" spans="2:9" x14ac:dyDescent="0.2">
      <c r="B44" s="148" t="s">
        <v>353</v>
      </c>
      <c r="C44" s="149"/>
      <c r="D44" s="210"/>
      <c r="E44" s="203"/>
      <c r="F44" s="210">
        <f t="shared" si="10"/>
        <v>0</v>
      </c>
      <c r="G44" s="203"/>
      <c r="H44" s="203"/>
      <c r="I44" s="203">
        <f t="shared" si="6"/>
        <v>0</v>
      </c>
    </row>
    <row r="45" spans="2:9" x14ac:dyDescent="0.2">
      <c r="B45" s="148" t="s">
        <v>354</v>
      </c>
      <c r="C45" s="149"/>
      <c r="D45" s="210"/>
      <c r="E45" s="203"/>
      <c r="F45" s="210">
        <f t="shared" si="10"/>
        <v>0</v>
      </c>
      <c r="G45" s="203"/>
      <c r="H45" s="203"/>
      <c r="I45" s="203">
        <f t="shared" si="6"/>
        <v>0</v>
      </c>
    </row>
    <row r="46" spans="2:9" x14ac:dyDescent="0.2">
      <c r="B46" s="148" t="s">
        <v>355</v>
      </c>
      <c r="C46" s="149"/>
      <c r="D46" s="210"/>
      <c r="E46" s="203"/>
      <c r="F46" s="210">
        <f t="shared" si="10"/>
        <v>0</v>
      </c>
      <c r="G46" s="203"/>
      <c r="H46" s="203"/>
      <c r="I46" s="203">
        <f t="shared" si="6"/>
        <v>0</v>
      </c>
    </row>
    <row r="47" spans="2:9" x14ac:dyDescent="0.2">
      <c r="B47" s="148" t="s">
        <v>356</v>
      </c>
      <c r="C47" s="149"/>
      <c r="D47" s="210"/>
      <c r="E47" s="203"/>
      <c r="F47" s="210">
        <f t="shared" si="10"/>
        <v>0</v>
      </c>
      <c r="G47" s="203"/>
      <c r="H47" s="203"/>
      <c r="I47" s="203">
        <f t="shared" si="6"/>
        <v>0</v>
      </c>
    </row>
    <row r="48" spans="2:9" x14ac:dyDescent="0.2">
      <c r="B48" s="148" t="s">
        <v>357</v>
      </c>
      <c r="C48" s="149"/>
      <c r="D48" s="210"/>
      <c r="E48" s="203"/>
      <c r="F48" s="210">
        <f t="shared" si="10"/>
        <v>0</v>
      </c>
      <c r="G48" s="203"/>
      <c r="H48" s="203"/>
      <c r="I48" s="203">
        <f t="shared" si="6"/>
        <v>0</v>
      </c>
    </row>
    <row r="49" spans="2:9" x14ac:dyDescent="0.2">
      <c r="B49" s="150" t="s">
        <v>358</v>
      </c>
      <c r="C49" s="151"/>
      <c r="D49" s="210">
        <f t="shared" ref="D49:I49" si="11">SUM(D50:D58)</f>
        <v>0</v>
      </c>
      <c r="E49" s="210">
        <f t="shared" si="11"/>
        <v>830601.48</v>
      </c>
      <c r="F49" s="210">
        <f t="shared" si="11"/>
        <v>830601.48</v>
      </c>
      <c r="G49" s="210">
        <f t="shared" si="11"/>
        <v>350590.75</v>
      </c>
      <c r="H49" s="210">
        <f t="shared" si="11"/>
        <v>350590.75</v>
      </c>
      <c r="I49" s="210">
        <f t="shared" si="11"/>
        <v>480010.73</v>
      </c>
    </row>
    <row r="50" spans="2:9" x14ac:dyDescent="0.2">
      <c r="B50" s="148" t="s">
        <v>359</v>
      </c>
      <c r="C50" s="149"/>
      <c r="D50" s="210">
        <v>0</v>
      </c>
      <c r="E50" s="203">
        <v>99385.14</v>
      </c>
      <c r="F50" s="210">
        <f t="shared" si="10"/>
        <v>99385.14</v>
      </c>
      <c r="G50" s="203">
        <v>99384.15</v>
      </c>
      <c r="H50" s="203">
        <v>99384.15</v>
      </c>
      <c r="I50" s="203">
        <f t="shared" si="6"/>
        <v>0.99000000000523869</v>
      </c>
    </row>
    <row r="51" spans="2:9" x14ac:dyDescent="0.2">
      <c r="B51" s="148" t="s">
        <v>360</v>
      </c>
      <c r="C51" s="149"/>
      <c r="D51" s="210">
        <v>0</v>
      </c>
      <c r="E51" s="203">
        <v>61680.01</v>
      </c>
      <c r="F51" s="210">
        <f t="shared" si="10"/>
        <v>61680.01</v>
      </c>
      <c r="G51" s="203">
        <v>61680</v>
      </c>
      <c r="H51" s="203">
        <v>61680</v>
      </c>
      <c r="I51" s="203">
        <f t="shared" si="6"/>
        <v>1.0000000002037268E-2</v>
      </c>
    </row>
    <row r="52" spans="2:9" x14ac:dyDescent="0.2">
      <c r="B52" s="148" t="s">
        <v>361</v>
      </c>
      <c r="C52" s="149"/>
      <c r="D52" s="210"/>
      <c r="E52" s="203"/>
      <c r="F52" s="210">
        <f t="shared" si="10"/>
        <v>0</v>
      </c>
      <c r="G52" s="203"/>
      <c r="H52" s="203"/>
      <c r="I52" s="203">
        <f t="shared" si="6"/>
        <v>0</v>
      </c>
    </row>
    <row r="53" spans="2:9" x14ac:dyDescent="0.2">
      <c r="B53" s="148" t="s">
        <v>362</v>
      </c>
      <c r="C53" s="149"/>
      <c r="D53" s="210">
        <v>0</v>
      </c>
      <c r="E53" s="203">
        <v>479998.71999999997</v>
      </c>
      <c r="F53" s="210">
        <f t="shared" si="10"/>
        <v>479998.71999999997</v>
      </c>
      <c r="G53" s="203">
        <v>0</v>
      </c>
      <c r="H53" s="203">
        <v>0</v>
      </c>
      <c r="I53" s="203">
        <f t="shared" si="6"/>
        <v>479998.71999999997</v>
      </c>
    </row>
    <row r="54" spans="2:9" x14ac:dyDescent="0.2">
      <c r="B54" s="148" t="s">
        <v>363</v>
      </c>
      <c r="C54" s="149"/>
      <c r="D54" s="210"/>
      <c r="E54" s="203"/>
      <c r="F54" s="210">
        <f t="shared" si="10"/>
        <v>0</v>
      </c>
      <c r="G54" s="203"/>
      <c r="H54" s="203"/>
      <c r="I54" s="203">
        <f t="shared" si="6"/>
        <v>0</v>
      </c>
    </row>
    <row r="55" spans="2:9" x14ac:dyDescent="0.2">
      <c r="B55" s="148" t="s">
        <v>364</v>
      </c>
      <c r="C55" s="149"/>
      <c r="D55" s="210">
        <v>0</v>
      </c>
      <c r="E55" s="203">
        <v>174457.61</v>
      </c>
      <c r="F55" s="210">
        <f t="shared" si="10"/>
        <v>174457.61</v>
      </c>
      <c r="G55" s="203">
        <v>174446.6</v>
      </c>
      <c r="H55" s="203">
        <v>174446.6</v>
      </c>
      <c r="I55" s="203">
        <f t="shared" si="6"/>
        <v>11.009999999980209</v>
      </c>
    </row>
    <row r="56" spans="2:9" x14ac:dyDescent="0.2">
      <c r="B56" s="148" t="s">
        <v>365</v>
      </c>
      <c r="C56" s="149"/>
      <c r="D56" s="210"/>
      <c r="E56" s="203"/>
      <c r="F56" s="210">
        <f t="shared" si="10"/>
        <v>0</v>
      </c>
      <c r="G56" s="203"/>
      <c r="H56" s="203"/>
      <c r="I56" s="203">
        <f t="shared" si="6"/>
        <v>0</v>
      </c>
    </row>
    <row r="57" spans="2:9" x14ac:dyDescent="0.2">
      <c r="B57" s="148" t="s">
        <v>366</v>
      </c>
      <c r="C57" s="149"/>
      <c r="D57" s="210"/>
      <c r="E57" s="203"/>
      <c r="F57" s="210">
        <f t="shared" si="10"/>
        <v>0</v>
      </c>
      <c r="G57" s="203"/>
      <c r="H57" s="203"/>
      <c r="I57" s="203">
        <f t="shared" si="6"/>
        <v>0</v>
      </c>
    </row>
    <row r="58" spans="2:9" x14ac:dyDescent="0.2">
      <c r="B58" s="148" t="s">
        <v>367</v>
      </c>
      <c r="C58" s="149"/>
      <c r="D58" s="210">
        <v>0</v>
      </c>
      <c r="E58" s="203">
        <v>15080</v>
      </c>
      <c r="F58" s="210">
        <f t="shared" si="10"/>
        <v>15080</v>
      </c>
      <c r="G58" s="203">
        <v>15080</v>
      </c>
      <c r="H58" s="203">
        <v>15080</v>
      </c>
      <c r="I58" s="203">
        <f t="shared" si="6"/>
        <v>0</v>
      </c>
    </row>
    <row r="59" spans="2:9" x14ac:dyDescent="0.2">
      <c r="B59" s="146" t="s">
        <v>368</v>
      </c>
      <c r="C59" s="147"/>
      <c r="D59" s="210">
        <f>SUM(D60:D62)</f>
        <v>0</v>
      </c>
      <c r="E59" s="210">
        <f>SUM(E60:E62)</f>
        <v>0</v>
      </c>
      <c r="F59" s="210">
        <f>SUM(F60:F62)</f>
        <v>0</v>
      </c>
      <c r="G59" s="210">
        <f>SUM(G60:G62)</f>
        <v>0</v>
      </c>
      <c r="H59" s="210">
        <f>SUM(H60:H62)</f>
        <v>0</v>
      </c>
      <c r="I59" s="203">
        <f t="shared" si="6"/>
        <v>0</v>
      </c>
    </row>
    <row r="60" spans="2:9" x14ac:dyDescent="0.2">
      <c r="B60" s="148" t="s">
        <v>369</v>
      </c>
      <c r="C60" s="149"/>
      <c r="D60" s="210"/>
      <c r="E60" s="203"/>
      <c r="F60" s="210">
        <f t="shared" si="10"/>
        <v>0</v>
      </c>
      <c r="G60" s="203"/>
      <c r="H60" s="203"/>
      <c r="I60" s="203">
        <f t="shared" si="6"/>
        <v>0</v>
      </c>
    </row>
    <row r="61" spans="2:9" x14ac:dyDescent="0.2">
      <c r="B61" s="148" t="s">
        <v>370</v>
      </c>
      <c r="C61" s="149"/>
      <c r="D61" s="210"/>
      <c r="E61" s="203"/>
      <c r="F61" s="210">
        <f t="shared" si="10"/>
        <v>0</v>
      </c>
      <c r="G61" s="203"/>
      <c r="H61" s="203"/>
      <c r="I61" s="203">
        <f t="shared" si="6"/>
        <v>0</v>
      </c>
    </row>
    <row r="62" spans="2:9" x14ac:dyDescent="0.2">
      <c r="B62" s="148" t="s">
        <v>371</v>
      </c>
      <c r="C62" s="149"/>
      <c r="D62" s="210"/>
      <c r="E62" s="203"/>
      <c r="F62" s="210">
        <f t="shared" si="10"/>
        <v>0</v>
      </c>
      <c r="G62" s="203"/>
      <c r="H62" s="203"/>
      <c r="I62" s="203">
        <f t="shared" si="6"/>
        <v>0</v>
      </c>
    </row>
    <row r="63" spans="2:9" x14ac:dyDescent="0.2">
      <c r="B63" s="150" t="s">
        <v>372</v>
      </c>
      <c r="C63" s="151"/>
      <c r="D63" s="210">
        <f>SUM(D64:D71)</f>
        <v>0</v>
      </c>
      <c r="E63" s="210">
        <f>SUM(E64:E71)</f>
        <v>0</v>
      </c>
      <c r="F63" s="210">
        <f>F64+F65+F66+F67+F68+F70+F71</f>
        <v>0</v>
      </c>
      <c r="G63" s="210">
        <f>SUM(G64:G71)</f>
        <v>0</v>
      </c>
      <c r="H63" s="210">
        <f>SUM(H64:H71)</f>
        <v>0</v>
      </c>
      <c r="I63" s="203">
        <f t="shared" si="6"/>
        <v>0</v>
      </c>
    </row>
    <row r="64" spans="2:9" x14ac:dyDescent="0.2">
      <c r="B64" s="148" t="s">
        <v>373</v>
      </c>
      <c r="C64" s="149"/>
      <c r="D64" s="210"/>
      <c r="E64" s="203"/>
      <c r="F64" s="210">
        <f t="shared" si="10"/>
        <v>0</v>
      </c>
      <c r="G64" s="203"/>
      <c r="H64" s="203"/>
      <c r="I64" s="203">
        <f t="shared" si="6"/>
        <v>0</v>
      </c>
    </row>
    <row r="65" spans="2:9" x14ac:dyDescent="0.2">
      <c r="B65" s="148" t="s">
        <v>374</v>
      </c>
      <c r="C65" s="149"/>
      <c r="D65" s="210"/>
      <c r="E65" s="203"/>
      <c r="F65" s="210">
        <f t="shared" si="10"/>
        <v>0</v>
      </c>
      <c r="G65" s="203"/>
      <c r="H65" s="203"/>
      <c r="I65" s="203">
        <f t="shared" si="6"/>
        <v>0</v>
      </c>
    </row>
    <row r="66" spans="2:9" x14ac:dyDescent="0.2">
      <c r="B66" s="148" t="s">
        <v>375</v>
      </c>
      <c r="C66" s="149"/>
      <c r="D66" s="210"/>
      <c r="E66" s="203"/>
      <c r="F66" s="210">
        <f t="shared" si="10"/>
        <v>0</v>
      </c>
      <c r="G66" s="203"/>
      <c r="H66" s="203"/>
      <c r="I66" s="203">
        <f t="shared" si="6"/>
        <v>0</v>
      </c>
    </row>
    <row r="67" spans="2:9" x14ac:dyDescent="0.2">
      <c r="B67" s="148" t="s">
        <v>376</v>
      </c>
      <c r="C67" s="149"/>
      <c r="D67" s="210"/>
      <c r="E67" s="203"/>
      <c r="F67" s="210">
        <f t="shared" si="10"/>
        <v>0</v>
      </c>
      <c r="G67" s="203"/>
      <c r="H67" s="203"/>
      <c r="I67" s="203">
        <f t="shared" si="6"/>
        <v>0</v>
      </c>
    </row>
    <row r="68" spans="2:9" x14ac:dyDescent="0.2">
      <c r="B68" s="148" t="s">
        <v>377</v>
      </c>
      <c r="C68" s="149"/>
      <c r="D68" s="210"/>
      <c r="E68" s="203"/>
      <c r="F68" s="210">
        <f t="shared" si="10"/>
        <v>0</v>
      </c>
      <c r="G68" s="203"/>
      <c r="H68" s="203"/>
      <c r="I68" s="203">
        <f t="shared" si="6"/>
        <v>0</v>
      </c>
    </row>
    <row r="69" spans="2:9" x14ac:dyDescent="0.2">
      <c r="B69" s="148" t="s">
        <v>378</v>
      </c>
      <c r="C69" s="149"/>
      <c r="D69" s="210"/>
      <c r="E69" s="203"/>
      <c r="F69" s="210">
        <f t="shared" si="10"/>
        <v>0</v>
      </c>
      <c r="G69" s="203"/>
      <c r="H69" s="203"/>
      <c r="I69" s="203">
        <f t="shared" si="6"/>
        <v>0</v>
      </c>
    </row>
    <row r="70" spans="2:9" x14ac:dyDescent="0.2">
      <c r="B70" s="148" t="s">
        <v>379</v>
      </c>
      <c r="C70" s="149"/>
      <c r="D70" s="210"/>
      <c r="E70" s="203"/>
      <c r="F70" s="210">
        <f t="shared" si="10"/>
        <v>0</v>
      </c>
      <c r="G70" s="203"/>
      <c r="H70" s="203"/>
      <c r="I70" s="203">
        <f t="shared" si="6"/>
        <v>0</v>
      </c>
    </row>
    <row r="71" spans="2:9" x14ac:dyDescent="0.2">
      <c r="B71" s="148" t="s">
        <v>380</v>
      </c>
      <c r="C71" s="149"/>
      <c r="D71" s="210"/>
      <c r="E71" s="203"/>
      <c r="F71" s="210">
        <f t="shared" si="10"/>
        <v>0</v>
      </c>
      <c r="G71" s="203"/>
      <c r="H71" s="203"/>
      <c r="I71" s="203">
        <f t="shared" si="6"/>
        <v>0</v>
      </c>
    </row>
    <row r="72" spans="2:9" x14ac:dyDescent="0.2">
      <c r="B72" s="146" t="s">
        <v>381</v>
      </c>
      <c r="C72" s="147"/>
      <c r="D72" s="210">
        <f>SUM(D73:D75)</f>
        <v>0</v>
      </c>
      <c r="E72" s="210">
        <f>SUM(E73:E75)</f>
        <v>0</v>
      </c>
      <c r="F72" s="210">
        <f>SUM(F73:F75)</f>
        <v>0</v>
      </c>
      <c r="G72" s="210">
        <f>SUM(G73:G75)</f>
        <v>0</v>
      </c>
      <c r="H72" s="210">
        <f>SUM(H73:H75)</f>
        <v>0</v>
      </c>
      <c r="I72" s="203">
        <f t="shared" si="6"/>
        <v>0</v>
      </c>
    </row>
    <row r="73" spans="2:9" x14ac:dyDescent="0.2">
      <c r="B73" s="148" t="s">
        <v>382</v>
      </c>
      <c r="C73" s="149"/>
      <c r="D73" s="210"/>
      <c r="E73" s="203"/>
      <c r="F73" s="210">
        <f t="shared" si="10"/>
        <v>0</v>
      </c>
      <c r="G73" s="203"/>
      <c r="H73" s="203"/>
      <c r="I73" s="203">
        <f t="shared" si="6"/>
        <v>0</v>
      </c>
    </row>
    <row r="74" spans="2:9" x14ac:dyDescent="0.2">
      <c r="B74" s="148" t="s">
        <v>383</v>
      </c>
      <c r="C74" s="149"/>
      <c r="D74" s="210"/>
      <c r="E74" s="203"/>
      <c r="F74" s="210">
        <f t="shared" si="10"/>
        <v>0</v>
      </c>
      <c r="G74" s="203"/>
      <c r="H74" s="203"/>
      <c r="I74" s="203">
        <f t="shared" si="6"/>
        <v>0</v>
      </c>
    </row>
    <row r="75" spans="2:9" x14ac:dyDescent="0.2">
      <c r="B75" s="148" t="s">
        <v>384</v>
      </c>
      <c r="C75" s="149"/>
      <c r="D75" s="210"/>
      <c r="E75" s="203"/>
      <c r="F75" s="210">
        <f t="shared" si="10"/>
        <v>0</v>
      </c>
      <c r="G75" s="203"/>
      <c r="H75" s="203"/>
      <c r="I75" s="203">
        <f t="shared" si="6"/>
        <v>0</v>
      </c>
    </row>
    <row r="76" spans="2:9" x14ac:dyDescent="0.2">
      <c r="B76" s="146" t="s">
        <v>385</v>
      </c>
      <c r="C76" s="147"/>
      <c r="D76" s="210">
        <f>SUM(D77:D83)</f>
        <v>0</v>
      </c>
      <c r="E76" s="210">
        <f>SUM(E77:E83)</f>
        <v>0</v>
      </c>
      <c r="F76" s="210">
        <f>SUM(F77:F83)</f>
        <v>0</v>
      </c>
      <c r="G76" s="210">
        <f>SUM(G77:G83)</f>
        <v>0</v>
      </c>
      <c r="H76" s="210">
        <f>SUM(H77:H83)</f>
        <v>0</v>
      </c>
      <c r="I76" s="203">
        <f t="shared" si="6"/>
        <v>0</v>
      </c>
    </row>
    <row r="77" spans="2:9" x14ac:dyDescent="0.2">
      <c r="B77" s="148" t="s">
        <v>386</v>
      </c>
      <c r="C77" s="149"/>
      <c r="D77" s="210"/>
      <c r="E77" s="203"/>
      <c r="F77" s="210">
        <f t="shared" si="10"/>
        <v>0</v>
      </c>
      <c r="G77" s="203"/>
      <c r="H77" s="203"/>
      <c r="I77" s="203">
        <f t="shared" si="6"/>
        <v>0</v>
      </c>
    </row>
    <row r="78" spans="2:9" x14ac:dyDescent="0.2">
      <c r="B78" s="148" t="s">
        <v>387</v>
      </c>
      <c r="C78" s="149"/>
      <c r="D78" s="210"/>
      <c r="E78" s="203"/>
      <c r="F78" s="210">
        <f t="shared" si="10"/>
        <v>0</v>
      </c>
      <c r="G78" s="203"/>
      <c r="H78" s="203"/>
      <c r="I78" s="203">
        <f t="shared" si="6"/>
        <v>0</v>
      </c>
    </row>
    <row r="79" spans="2:9" x14ac:dyDescent="0.2">
      <c r="B79" s="148" t="s">
        <v>388</v>
      </c>
      <c r="C79" s="149"/>
      <c r="D79" s="210"/>
      <c r="E79" s="203"/>
      <c r="F79" s="210">
        <f t="shared" si="10"/>
        <v>0</v>
      </c>
      <c r="G79" s="203"/>
      <c r="H79" s="203"/>
      <c r="I79" s="203">
        <f t="shared" si="6"/>
        <v>0</v>
      </c>
    </row>
    <row r="80" spans="2:9" x14ac:dyDescent="0.2">
      <c r="B80" s="148" t="s">
        <v>389</v>
      </c>
      <c r="C80" s="149"/>
      <c r="D80" s="210"/>
      <c r="E80" s="203"/>
      <c r="F80" s="210">
        <f t="shared" si="10"/>
        <v>0</v>
      </c>
      <c r="G80" s="203"/>
      <c r="H80" s="203"/>
      <c r="I80" s="203">
        <f t="shared" si="6"/>
        <v>0</v>
      </c>
    </row>
    <row r="81" spans="2:9" x14ac:dyDescent="0.2">
      <c r="B81" s="148" t="s">
        <v>390</v>
      </c>
      <c r="C81" s="149"/>
      <c r="D81" s="210"/>
      <c r="E81" s="203"/>
      <c r="F81" s="210">
        <f t="shared" si="10"/>
        <v>0</v>
      </c>
      <c r="G81" s="203"/>
      <c r="H81" s="203"/>
      <c r="I81" s="203">
        <f t="shared" si="6"/>
        <v>0</v>
      </c>
    </row>
    <row r="82" spans="2:9" x14ac:dyDescent="0.2">
      <c r="B82" s="148" t="s">
        <v>391</v>
      </c>
      <c r="C82" s="149"/>
      <c r="D82" s="210"/>
      <c r="E82" s="203"/>
      <c r="F82" s="210">
        <f t="shared" si="10"/>
        <v>0</v>
      </c>
      <c r="G82" s="203"/>
      <c r="H82" s="203"/>
      <c r="I82" s="203">
        <f t="shared" si="6"/>
        <v>0</v>
      </c>
    </row>
    <row r="83" spans="2:9" x14ac:dyDescent="0.2">
      <c r="B83" s="148" t="s">
        <v>392</v>
      </c>
      <c r="C83" s="149"/>
      <c r="D83" s="210"/>
      <c r="E83" s="203"/>
      <c r="F83" s="210">
        <f t="shared" si="10"/>
        <v>0</v>
      </c>
      <c r="G83" s="203"/>
      <c r="H83" s="203"/>
      <c r="I83" s="203">
        <f t="shared" si="6"/>
        <v>0</v>
      </c>
    </row>
    <row r="84" spans="2:9" x14ac:dyDescent="0.2">
      <c r="B84" s="152"/>
      <c r="C84" s="153"/>
      <c r="D84" s="211"/>
      <c r="E84" s="204"/>
      <c r="F84" s="204"/>
      <c r="G84" s="204"/>
      <c r="H84" s="204"/>
      <c r="I84" s="204"/>
    </row>
    <row r="85" spans="2:9" x14ac:dyDescent="0.2">
      <c r="B85" s="154" t="s">
        <v>393</v>
      </c>
      <c r="C85" s="155"/>
      <c r="D85" s="212">
        <f t="shared" ref="D85:I85" si="12">D86+D104+D94+D114+D124+D134+D138+D147+D151</f>
        <v>36512085</v>
      </c>
      <c r="E85" s="212">
        <f>E86+E104+E94+E114+E124+E134+E138+E147+E151</f>
        <v>2386317.4899999998</v>
      </c>
      <c r="F85" s="212">
        <f t="shared" si="12"/>
        <v>38898402.489999995</v>
      </c>
      <c r="G85" s="212">
        <f>G86+G104+G94+G114+G124+G134+G138+G147+G151</f>
        <v>37760662.770000003</v>
      </c>
      <c r="H85" s="212">
        <f>H86+H104+H94+H114+H124+H134+H138+H147+H151</f>
        <v>36316997.82</v>
      </c>
      <c r="I85" s="212">
        <f t="shared" si="12"/>
        <v>1137739.7200000002</v>
      </c>
    </row>
    <row r="86" spans="2:9" x14ac:dyDescent="0.2">
      <c r="B86" s="146" t="s">
        <v>320</v>
      </c>
      <c r="C86" s="147"/>
      <c r="D86" s="210">
        <f>SUM(D87:D93)</f>
        <v>35011505</v>
      </c>
      <c r="E86" s="210">
        <f>SUM(E87:E93)</f>
        <v>-1023113.9199999999</v>
      </c>
      <c r="F86" s="210">
        <f>SUM(F87:F93)</f>
        <v>33988391.079999998</v>
      </c>
      <c r="G86" s="210">
        <f>SUM(G87:G93)</f>
        <v>33988391.079999998</v>
      </c>
      <c r="H86" s="210">
        <f>SUM(H87:H93)</f>
        <v>32546868.129999999</v>
      </c>
      <c r="I86" s="203">
        <f t="shared" ref="I86:I149" si="13">F86-G86</f>
        <v>0</v>
      </c>
    </row>
    <row r="87" spans="2:9" x14ac:dyDescent="0.2">
      <c r="B87" s="148" t="s">
        <v>321</v>
      </c>
      <c r="C87" s="149"/>
      <c r="D87" s="210">
        <v>24118201</v>
      </c>
      <c r="E87" s="203">
        <v>-2650757.77</v>
      </c>
      <c r="F87" s="210">
        <f t="shared" ref="F87:F103" si="14">D87+E87</f>
        <v>21467443.23</v>
      </c>
      <c r="G87" s="203">
        <v>21467443.23</v>
      </c>
      <c r="H87" s="203">
        <v>21467443.23</v>
      </c>
      <c r="I87" s="203">
        <f t="shared" si="13"/>
        <v>0</v>
      </c>
    </row>
    <row r="88" spans="2:9" x14ac:dyDescent="0.2">
      <c r="B88" s="148" t="s">
        <v>322</v>
      </c>
      <c r="C88" s="149"/>
      <c r="D88" s="210"/>
      <c r="E88" s="203"/>
      <c r="F88" s="210">
        <f t="shared" si="14"/>
        <v>0</v>
      </c>
      <c r="G88" s="203"/>
      <c r="H88" s="203"/>
      <c r="I88" s="203">
        <f t="shared" si="13"/>
        <v>0</v>
      </c>
    </row>
    <row r="89" spans="2:9" x14ac:dyDescent="0.2">
      <c r="B89" s="148" t="s">
        <v>323</v>
      </c>
      <c r="C89" s="149"/>
      <c r="D89" s="210">
        <v>4607353</v>
      </c>
      <c r="E89" s="203">
        <v>-382562.73</v>
      </c>
      <c r="F89" s="210">
        <f t="shared" si="14"/>
        <v>4224790.2699999996</v>
      </c>
      <c r="G89" s="203">
        <v>4224790.2699999996</v>
      </c>
      <c r="H89" s="203">
        <v>4224790.2699999996</v>
      </c>
      <c r="I89" s="203">
        <f t="shared" si="13"/>
        <v>0</v>
      </c>
    </row>
    <row r="90" spans="2:9" x14ac:dyDescent="0.2">
      <c r="B90" s="148" t="s">
        <v>324</v>
      </c>
      <c r="C90" s="149"/>
      <c r="D90" s="210">
        <v>4823640</v>
      </c>
      <c r="E90" s="203">
        <v>1665462.76</v>
      </c>
      <c r="F90" s="210">
        <f t="shared" si="14"/>
        <v>6489102.7599999998</v>
      </c>
      <c r="G90" s="203">
        <v>6489102.7599999998</v>
      </c>
      <c r="H90" s="203">
        <v>5047579.8099999996</v>
      </c>
      <c r="I90" s="203">
        <f t="shared" si="13"/>
        <v>0</v>
      </c>
    </row>
    <row r="91" spans="2:9" x14ac:dyDescent="0.2">
      <c r="B91" s="148" t="s">
        <v>325</v>
      </c>
      <c r="C91" s="149"/>
      <c r="D91" s="210">
        <v>1462311</v>
      </c>
      <c r="E91" s="203">
        <v>344743.82</v>
      </c>
      <c r="F91" s="210">
        <f t="shared" si="14"/>
        <v>1807054.82</v>
      </c>
      <c r="G91" s="203">
        <v>1807054.82</v>
      </c>
      <c r="H91" s="203">
        <v>1807054.82</v>
      </c>
      <c r="I91" s="203">
        <f t="shared" si="13"/>
        <v>0</v>
      </c>
    </row>
    <row r="92" spans="2:9" x14ac:dyDescent="0.2">
      <c r="B92" s="148" t="s">
        <v>326</v>
      </c>
      <c r="C92" s="149"/>
      <c r="D92" s="210"/>
      <c r="E92" s="203"/>
      <c r="F92" s="210">
        <f t="shared" si="14"/>
        <v>0</v>
      </c>
      <c r="G92" s="203"/>
      <c r="H92" s="203"/>
      <c r="I92" s="203">
        <f t="shared" si="13"/>
        <v>0</v>
      </c>
    </row>
    <row r="93" spans="2:9" x14ac:dyDescent="0.2">
      <c r="B93" s="148" t="s">
        <v>327</v>
      </c>
      <c r="C93" s="149"/>
      <c r="D93" s="210"/>
      <c r="E93" s="203"/>
      <c r="F93" s="210">
        <f t="shared" si="14"/>
        <v>0</v>
      </c>
      <c r="G93" s="203"/>
      <c r="H93" s="203"/>
      <c r="I93" s="203">
        <f t="shared" si="13"/>
        <v>0</v>
      </c>
    </row>
    <row r="94" spans="2:9" x14ac:dyDescent="0.2">
      <c r="B94" s="146" t="s">
        <v>328</v>
      </c>
      <c r="C94" s="147"/>
      <c r="D94" s="210">
        <f>SUM(D95:D103)</f>
        <v>479089</v>
      </c>
      <c r="E94" s="210">
        <f>SUM(E95:E103)</f>
        <v>337219.41000000003</v>
      </c>
      <c r="F94" s="210">
        <f>SUM(F95:F103)</f>
        <v>816308.41</v>
      </c>
      <c r="G94" s="210">
        <f>SUM(G95:G103)</f>
        <v>601965.14</v>
      </c>
      <c r="H94" s="210">
        <f>SUM(H95:H103)</f>
        <v>601965.14</v>
      </c>
      <c r="I94" s="203">
        <f t="shared" si="13"/>
        <v>214343.27000000002</v>
      </c>
    </row>
    <row r="95" spans="2:9" x14ac:dyDescent="0.2">
      <c r="B95" s="148" t="s">
        <v>329</v>
      </c>
      <c r="C95" s="149"/>
      <c r="D95" s="210">
        <v>178168</v>
      </c>
      <c r="E95" s="203">
        <v>90943.89</v>
      </c>
      <c r="F95" s="210">
        <f t="shared" si="14"/>
        <v>269111.89</v>
      </c>
      <c r="G95" s="203">
        <v>168720.18</v>
      </c>
      <c r="H95" s="203">
        <v>168720.18</v>
      </c>
      <c r="I95" s="203">
        <f t="shared" si="13"/>
        <v>100391.71000000002</v>
      </c>
    </row>
    <row r="96" spans="2:9" x14ac:dyDescent="0.2">
      <c r="B96" s="148" t="s">
        <v>330</v>
      </c>
      <c r="C96" s="149"/>
      <c r="D96" s="210">
        <v>102500</v>
      </c>
      <c r="E96" s="203">
        <v>-48584.14</v>
      </c>
      <c r="F96" s="210">
        <f t="shared" si="14"/>
        <v>53915.86</v>
      </c>
      <c r="G96" s="203">
        <v>51441.1</v>
      </c>
      <c r="H96" s="203">
        <v>51441.1</v>
      </c>
      <c r="I96" s="203">
        <f t="shared" si="13"/>
        <v>2474.760000000002</v>
      </c>
    </row>
    <row r="97" spans="2:9" x14ac:dyDescent="0.2">
      <c r="B97" s="148" t="s">
        <v>331</v>
      </c>
      <c r="C97" s="149"/>
      <c r="D97" s="210">
        <v>0</v>
      </c>
      <c r="E97" s="203">
        <v>0</v>
      </c>
      <c r="F97" s="210">
        <f t="shared" si="14"/>
        <v>0</v>
      </c>
      <c r="G97" s="203">
        <v>0</v>
      </c>
      <c r="H97" s="203">
        <v>0</v>
      </c>
      <c r="I97" s="203">
        <f t="shared" si="13"/>
        <v>0</v>
      </c>
    </row>
    <row r="98" spans="2:9" x14ac:dyDescent="0.2">
      <c r="B98" s="148" t="s">
        <v>332</v>
      </c>
      <c r="C98" s="149"/>
      <c r="D98" s="210">
        <v>23500</v>
      </c>
      <c r="E98" s="203">
        <v>65344.58</v>
      </c>
      <c r="F98" s="210">
        <f t="shared" si="14"/>
        <v>88844.58</v>
      </c>
      <c r="G98" s="203">
        <v>48844.58</v>
      </c>
      <c r="H98" s="203">
        <v>48844.58</v>
      </c>
      <c r="I98" s="203">
        <f t="shared" si="13"/>
        <v>40000</v>
      </c>
    </row>
    <row r="99" spans="2:9" x14ac:dyDescent="0.2">
      <c r="B99" s="148" t="s">
        <v>333</v>
      </c>
      <c r="C99" s="149"/>
      <c r="D99" s="210">
        <v>59000</v>
      </c>
      <c r="E99" s="203">
        <v>-18431.990000000002</v>
      </c>
      <c r="F99" s="210">
        <f t="shared" si="14"/>
        <v>40568.009999999995</v>
      </c>
      <c r="G99" s="203">
        <v>40568.01</v>
      </c>
      <c r="H99" s="203">
        <v>40568.01</v>
      </c>
      <c r="I99" s="203">
        <f t="shared" si="13"/>
        <v>0</v>
      </c>
    </row>
    <row r="100" spans="2:9" x14ac:dyDescent="0.2">
      <c r="B100" s="148" t="s">
        <v>334</v>
      </c>
      <c r="C100" s="149"/>
      <c r="D100" s="210">
        <v>1500</v>
      </c>
      <c r="E100" s="203">
        <v>-0.01</v>
      </c>
      <c r="F100" s="210">
        <f t="shared" si="14"/>
        <v>1499.99</v>
      </c>
      <c r="G100" s="203">
        <v>1499.99</v>
      </c>
      <c r="H100" s="203">
        <v>1499.99</v>
      </c>
      <c r="I100" s="203">
        <f t="shared" si="13"/>
        <v>0</v>
      </c>
    </row>
    <row r="101" spans="2:9" x14ac:dyDescent="0.2">
      <c r="B101" s="148" t="s">
        <v>335</v>
      </c>
      <c r="C101" s="149"/>
      <c r="D101" s="210">
        <v>51500</v>
      </c>
      <c r="E101" s="203">
        <v>18137.46</v>
      </c>
      <c r="F101" s="210">
        <f t="shared" si="14"/>
        <v>69637.459999999992</v>
      </c>
      <c r="G101" s="203">
        <v>69637.460000000006</v>
      </c>
      <c r="H101" s="203">
        <v>69637.460000000006</v>
      </c>
      <c r="I101" s="203">
        <f t="shared" si="13"/>
        <v>0</v>
      </c>
    </row>
    <row r="102" spans="2:9" x14ac:dyDescent="0.2">
      <c r="B102" s="148" t="s">
        <v>336</v>
      </c>
      <c r="C102" s="149"/>
      <c r="D102" s="210"/>
      <c r="E102" s="203"/>
      <c r="F102" s="210">
        <f t="shared" si="14"/>
        <v>0</v>
      </c>
      <c r="G102" s="203"/>
      <c r="H102" s="203"/>
      <c r="I102" s="203">
        <f t="shared" si="13"/>
        <v>0</v>
      </c>
    </row>
    <row r="103" spans="2:9" x14ac:dyDescent="0.2">
      <c r="B103" s="148" t="s">
        <v>337</v>
      </c>
      <c r="C103" s="149"/>
      <c r="D103" s="210">
        <v>62921</v>
      </c>
      <c r="E103" s="203">
        <v>229809.62</v>
      </c>
      <c r="F103" s="210">
        <f t="shared" si="14"/>
        <v>292730.62</v>
      </c>
      <c r="G103" s="203">
        <v>221253.82</v>
      </c>
      <c r="H103" s="203">
        <v>221253.82</v>
      </c>
      <c r="I103" s="203">
        <f t="shared" si="13"/>
        <v>71476.799999999988</v>
      </c>
    </row>
    <row r="104" spans="2:9" x14ac:dyDescent="0.2">
      <c r="B104" s="146" t="s">
        <v>338</v>
      </c>
      <c r="C104" s="147"/>
      <c r="D104" s="210">
        <f>SUM(D105:D113)</f>
        <v>1021491</v>
      </c>
      <c r="E104" s="210">
        <f>SUM(E105:E113)</f>
        <v>2615291.9999999995</v>
      </c>
      <c r="F104" s="210">
        <f>SUM(F105:F113)</f>
        <v>3636783</v>
      </c>
      <c r="G104" s="210">
        <f>SUM(G105:G113)</f>
        <v>2774057.67</v>
      </c>
      <c r="H104" s="210">
        <f>SUM(H105:H113)</f>
        <v>2771915.67</v>
      </c>
      <c r="I104" s="203">
        <f t="shared" si="13"/>
        <v>862725.33000000007</v>
      </c>
    </row>
    <row r="105" spans="2:9" x14ac:dyDescent="0.2">
      <c r="B105" s="148" t="s">
        <v>339</v>
      </c>
      <c r="C105" s="149"/>
      <c r="D105" s="210">
        <v>29250</v>
      </c>
      <c r="E105" s="203">
        <v>268585.53999999998</v>
      </c>
      <c r="F105" s="203">
        <f>D105+E105</f>
        <v>297835.53999999998</v>
      </c>
      <c r="G105" s="203">
        <v>297835.53999999998</v>
      </c>
      <c r="H105" s="203">
        <v>295693.53999999998</v>
      </c>
      <c r="I105" s="203">
        <f t="shared" si="13"/>
        <v>0</v>
      </c>
    </row>
    <row r="106" spans="2:9" x14ac:dyDescent="0.2">
      <c r="B106" s="148" t="s">
        <v>340</v>
      </c>
      <c r="C106" s="149"/>
      <c r="D106" s="210">
        <v>315357</v>
      </c>
      <c r="E106" s="203">
        <v>228117.93</v>
      </c>
      <c r="F106" s="203">
        <f t="shared" ref="F106:F113" si="15">D106+E106</f>
        <v>543474.92999999993</v>
      </c>
      <c r="G106" s="203">
        <v>543474.93000000005</v>
      </c>
      <c r="H106" s="203">
        <v>543474.93000000005</v>
      </c>
      <c r="I106" s="203">
        <f t="shared" si="13"/>
        <v>0</v>
      </c>
    </row>
    <row r="107" spans="2:9" x14ac:dyDescent="0.2">
      <c r="B107" s="148" t="s">
        <v>341</v>
      </c>
      <c r="C107" s="149"/>
      <c r="D107" s="210">
        <v>78000</v>
      </c>
      <c r="E107" s="203">
        <v>524997</v>
      </c>
      <c r="F107" s="203">
        <f t="shared" si="15"/>
        <v>602997</v>
      </c>
      <c r="G107" s="203">
        <v>552349.9</v>
      </c>
      <c r="H107" s="203">
        <v>552349.9</v>
      </c>
      <c r="I107" s="203">
        <f t="shared" si="13"/>
        <v>50647.099999999977</v>
      </c>
    </row>
    <row r="108" spans="2:9" x14ac:dyDescent="0.2">
      <c r="B108" s="148" t="s">
        <v>342</v>
      </c>
      <c r="C108" s="149"/>
      <c r="D108" s="210">
        <v>73800</v>
      </c>
      <c r="E108" s="203">
        <v>149520.47</v>
      </c>
      <c r="F108" s="203">
        <f t="shared" si="15"/>
        <v>223320.47</v>
      </c>
      <c r="G108" s="203">
        <v>68345.47</v>
      </c>
      <c r="H108" s="203">
        <v>68345.47</v>
      </c>
      <c r="I108" s="203">
        <f t="shared" si="13"/>
        <v>154975</v>
      </c>
    </row>
    <row r="109" spans="2:9" x14ac:dyDescent="0.2">
      <c r="B109" s="148" t="s">
        <v>343</v>
      </c>
      <c r="C109" s="149"/>
      <c r="D109" s="210">
        <v>207310</v>
      </c>
      <c r="E109" s="203">
        <v>805768.65</v>
      </c>
      <c r="F109" s="203">
        <f t="shared" si="15"/>
        <v>1013078.65</v>
      </c>
      <c r="G109" s="203">
        <v>397350.52</v>
      </c>
      <c r="H109" s="203">
        <v>397350.52</v>
      </c>
      <c r="I109" s="203">
        <f t="shared" si="13"/>
        <v>615728.13</v>
      </c>
    </row>
    <row r="110" spans="2:9" x14ac:dyDescent="0.2">
      <c r="B110" s="148" t="s">
        <v>344</v>
      </c>
      <c r="C110" s="149"/>
      <c r="D110" s="210">
        <v>181000</v>
      </c>
      <c r="E110" s="203">
        <v>52105.24</v>
      </c>
      <c r="F110" s="203">
        <f t="shared" si="15"/>
        <v>233105.24</v>
      </c>
      <c r="G110" s="203">
        <v>233105.24</v>
      </c>
      <c r="H110" s="203">
        <v>233105.24</v>
      </c>
      <c r="I110" s="203">
        <f t="shared" si="13"/>
        <v>0</v>
      </c>
    </row>
    <row r="111" spans="2:9" x14ac:dyDescent="0.2">
      <c r="B111" s="148" t="s">
        <v>345</v>
      </c>
      <c r="C111" s="149"/>
      <c r="D111" s="210">
        <v>71774</v>
      </c>
      <c r="E111" s="203">
        <v>254684.04</v>
      </c>
      <c r="F111" s="203">
        <f t="shared" si="15"/>
        <v>326458.04000000004</v>
      </c>
      <c r="G111" s="203">
        <v>326458.03999999998</v>
      </c>
      <c r="H111" s="203">
        <v>326458.03999999998</v>
      </c>
      <c r="I111" s="203">
        <f t="shared" si="13"/>
        <v>0</v>
      </c>
    </row>
    <row r="112" spans="2:9" x14ac:dyDescent="0.2">
      <c r="B112" s="148" t="s">
        <v>346</v>
      </c>
      <c r="C112" s="149"/>
      <c r="D112" s="210">
        <v>50000</v>
      </c>
      <c r="E112" s="203">
        <v>163311.07999999999</v>
      </c>
      <c r="F112" s="203">
        <f t="shared" si="15"/>
        <v>213311.08</v>
      </c>
      <c r="G112" s="203">
        <v>209435.98</v>
      </c>
      <c r="H112" s="203">
        <v>209435.98</v>
      </c>
      <c r="I112" s="203">
        <f t="shared" si="13"/>
        <v>3875.0999999999767</v>
      </c>
    </row>
    <row r="113" spans="2:9" x14ac:dyDescent="0.2">
      <c r="B113" s="148" t="s">
        <v>347</v>
      </c>
      <c r="C113" s="149"/>
      <c r="D113" s="210">
        <v>15000</v>
      </c>
      <c r="E113" s="203">
        <v>168202.05</v>
      </c>
      <c r="F113" s="203">
        <f t="shared" si="15"/>
        <v>183202.05</v>
      </c>
      <c r="G113" s="203">
        <v>145702.04999999999</v>
      </c>
      <c r="H113" s="203">
        <v>145702.04999999999</v>
      </c>
      <c r="I113" s="203">
        <f t="shared" si="13"/>
        <v>37500</v>
      </c>
    </row>
    <row r="114" spans="2:9" ht="25.5" customHeight="1" x14ac:dyDescent="0.2">
      <c r="B114" s="150" t="s">
        <v>348</v>
      </c>
      <c r="C114" s="151"/>
      <c r="D114" s="210">
        <f>SUM(D115:D123)</f>
        <v>0</v>
      </c>
      <c r="E114" s="210">
        <f>SUM(E115:E123)</f>
        <v>24000</v>
      </c>
      <c r="F114" s="210">
        <f>SUM(F115:F123)</f>
        <v>24000</v>
      </c>
      <c r="G114" s="210">
        <f>SUM(G115:G123)</f>
        <v>0</v>
      </c>
      <c r="H114" s="210">
        <f>SUM(H115:H123)</f>
        <v>0</v>
      </c>
      <c r="I114" s="203">
        <f t="shared" si="13"/>
        <v>24000</v>
      </c>
    </row>
    <row r="115" spans="2:9" x14ac:dyDescent="0.2">
      <c r="B115" s="148" t="s">
        <v>349</v>
      </c>
      <c r="C115" s="149"/>
      <c r="D115" s="210"/>
      <c r="E115" s="203"/>
      <c r="F115" s="203">
        <f>D115+E115</f>
        <v>0</v>
      </c>
      <c r="G115" s="203"/>
      <c r="H115" s="203"/>
      <c r="I115" s="203">
        <f t="shared" si="13"/>
        <v>0</v>
      </c>
    </row>
    <row r="116" spans="2:9" x14ac:dyDescent="0.2">
      <c r="B116" s="148" t="s">
        <v>350</v>
      </c>
      <c r="C116" s="149"/>
      <c r="D116" s="210"/>
      <c r="E116" s="203"/>
      <c r="F116" s="203">
        <f t="shared" ref="F116:F123" si="16">D116+E116</f>
        <v>0</v>
      </c>
      <c r="G116" s="203"/>
      <c r="H116" s="203"/>
      <c r="I116" s="203">
        <f t="shared" si="13"/>
        <v>0</v>
      </c>
    </row>
    <row r="117" spans="2:9" x14ac:dyDescent="0.2">
      <c r="B117" s="148" t="s">
        <v>351</v>
      </c>
      <c r="C117" s="149"/>
      <c r="D117" s="210"/>
      <c r="E117" s="203"/>
      <c r="F117" s="203">
        <f t="shared" si="16"/>
        <v>0</v>
      </c>
      <c r="G117" s="203"/>
      <c r="H117" s="203"/>
      <c r="I117" s="203">
        <f t="shared" si="13"/>
        <v>0</v>
      </c>
    </row>
    <row r="118" spans="2:9" x14ac:dyDescent="0.2">
      <c r="B118" s="148" t="s">
        <v>352</v>
      </c>
      <c r="C118" s="149"/>
      <c r="D118" s="210">
        <v>0</v>
      </c>
      <c r="E118" s="203">
        <v>24000</v>
      </c>
      <c r="F118" s="203">
        <f t="shared" si="16"/>
        <v>24000</v>
      </c>
      <c r="G118" s="203">
        <v>0</v>
      </c>
      <c r="H118" s="203">
        <v>0</v>
      </c>
      <c r="I118" s="203">
        <f t="shared" si="13"/>
        <v>24000</v>
      </c>
    </row>
    <row r="119" spans="2:9" x14ac:dyDescent="0.2">
      <c r="B119" s="148" t="s">
        <v>353</v>
      </c>
      <c r="C119" s="149"/>
      <c r="D119" s="210"/>
      <c r="E119" s="203"/>
      <c r="F119" s="203">
        <f t="shared" si="16"/>
        <v>0</v>
      </c>
      <c r="G119" s="203"/>
      <c r="H119" s="203"/>
      <c r="I119" s="203">
        <f t="shared" si="13"/>
        <v>0</v>
      </c>
    </row>
    <row r="120" spans="2:9" x14ac:dyDescent="0.2">
      <c r="B120" s="148" t="s">
        <v>354</v>
      </c>
      <c r="C120" s="149"/>
      <c r="D120" s="210"/>
      <c r="E120" s="203"/>
      <c r="F120" s="203">
        <f t="shared" si="16"/>
        <v>0</v>
      </c>
      <c r="G120" s="203"/>
      <c r="H120" s="203"/>
      <c r="I120" s="203">
        <f t="shared" si="13"/>
        <v>0</v>
      </c>
    </row>
    <row r="121" spans="2:9" x14ac:dyDescent="0.2">
      <c r="B121" s="148" t="s">
        <v>355</v>
      </c>
      <c r="C121" s="149"/>
      <c r="D121" s="210"/>
      <c r="E121" s="203"/>
      <c r="F121" s="203">
        <f t="shared" si="16"/>
        <v>0</v>
      </c>
      <c r="G121" s="203"/>
      <c r="H121" s="203"/>
      <c r="I121" s="203">
        <f t="shared" si="13"/>
        <v>0</v>
      </c>
    </row>
    <row r="122" spans="2:9" x14ac:dyDescent="0.2">
      <c r="B122" s="148" t="s">
        <v>356</v>
      </c>
      <c r="C122" s="149"/>
      <c r="D122" s="210"/>
      <c r="E122" s="203"/>
      <c r="F122" s="203">
        <f t="shared" si="16"/>
        <v>0</v>
      </c>
      <c r="G122" s="203"/>
      <c r="H122" s="203"/>
      <c r="I122" s="203">
        <f t="shared" si="13"/>
        <v>0</v>
      </c>
    </row>
    <row r="123" spans="2:9" x14ac:dyDescent="0.2">
      <c r="B123" s="148" t="s">
        <v>357</v>
      </c>
      <c r="C123" s="149"/>
      <c r="D123" s="210"/>
      <c r="E123" s="203"/>
      <c r="F123" s="203">
        <f t="shared" si="16"/>
        <v>0</v>
      </c>
      <c r="G123" s="203"/>
      <c r="H123" s="203"/>
      <c r="I123" s="203">
        <f t="shared" si="13"/>
        <v>0</v>
      </c>
    </row>
    <row r="124" spans="2:9" x14ac:dyDescent="0.2">
      <c r="B124" s="146" t="s">
        <v>358</v>
      </c>
      <c r="C124" s="147"/>
      <c r="D124" s="210">
        <f>SUM(D125:D133)</f>
        <v>0</v>
      </c>
      <c r="E124" s="210">
        <f>SUM(E125:E133)</f>
        <v>432920</v>
      </c>
      <c r="F124" s="210">
        <f>SUM(F125:F133)</f>
        <v>432920</v>
      </c>
      <c r="G124" s="210">
        <f>SUM(G125:G133)</f>
        <v>396248.88</v>
      </c>
      <c r="H124" s="210">
        <f>SUM(H125:H133)</f>
        <v>396248.88</v>
      </c>
      <c r="I124" s="203">
        <f t="shared" si="13"/>
        <v>36671.119999999995</v>
      </c>
    </row>
    <row r="125" spans="2:9" x14ac:dyDescent="0.2">
      <c r="B125" s="148" t="s">
        <v>359</v>
      </c>
      <c r="C125" s="149"/>
      <c r="D125" s="210">
        <v>0</v>
      </c>
      <c r="E125" s="203">
        <v>373000</v>
      </c>
      <c r="F125" s="203">
        <f>D125+E125</f>
        <v>373000</v>
      </c>
      <c r="G125" s="203">
        <v>349598.9</v>
      </c>
      <c r="H125" s="203">
        <v>349598.9</v>
      </c>
      <c r="I125" s="203">
        <f t="shared" si="13"/>
        <v>23401.099999999977</v>
      </c>
    </row>
    <row r="126" spans="2:9" x14ac:dyDescent="0.2">
      <c r="B126" s="148" t="s">
        <v>360</v>
      </c>
      <c r="C126" s="149"/>
      <c r="D126" s="210">
        <v>0</v>
      </c>
      <c r="E126" s="203">
        <v>0</v>
      </c>
      <c r="F126" s="203">
        <f t="shared" ref="F126:F133" si="17">D126+E126</f>
        <v>0</v>
      </c>
      <c r="G126" s="203">
        <v>0</v>
      </c>
      <c r="H126" s="203">
        <v>0</v>
      </c>
      <c r="I126" s="203">
        <f t="shared" si="13"/>
        <v>0</v>
      </c>
    </row>
    <row r="127" spans="2:9" x14ac:dyDescent="0.2">
      <c r="B127" s="148" t="s">
        <v>361</v>
      </c>
      <c r="C127" s="149"/>
      <c r="D127" s="210">
        <v>0</v>
      </c>
      <c r="E127" s="203">
        <v>51920</v>
      </c>
      <c r="F127" s="203">
        <f t="shared" si="17"/>
        <v>51920</v>
      </c>
      <c r="G127" s="203">
        <v>38699.99</v>
      </c>
      <c r="H127" s="203">
        <v>38699.99</v>
      </c>
      <c r="I127" s="203">
        <f t="shared" si="13"/>
        <v>13220.010000000002</v>
      </c>
    </row>
    <row r="128" spans="2:9" x14ac:dyDescent="0.2">
      <c r="B128" s="148" t="s">
        <v>362</v>
      </c>
      <c r="C128" s="149"/>
      <c r="D128" s="210"/>
      <c r="E128" s="203"/>
      <c r="F128" s="203">
        <f t="shared" si="17"/>
        <v>0</v>
      </c>
      <c r="G128" s="203"/>
      <c r="H128" s="203"/>
      <c r="I128" s="203">
        <f t="shared" si="13"/>
        <v>0</v>
      </c>
    </row>
    <row r="129" spans="2:9" x14ac:dyDescent="0.2">
      <c r="B129" s="148" t="s">
        <v>363</v>
      </c>
      <c r="C129" s="149"/>
      <c r="D129" s="210"/>
      <c r="E129" s="203"/>
      <c r="F129" s="203">
        <f t="shared" si="17"/>
        <v>0</v>
      </c>
      <c r="G129" s="203"/>
      <c r="H129" s="203"/>
      <c r="I129" s="203">
        <f t="shared" si="13"/>
        <v>0</v>
      </c>
    </row>
    <row r="130" spans="2:9" x14ac:dyDescent="0.2">
      <c r="B130" s="148" t="s">
        <v>364</v>
      </c>
      <c r="C130" s="149"/>
      <c r="D130" s="210">
        <v>0</v>
      </c>
      <c r="E130" s="203">
        <v>8000</v>
      </c>
      <c r="F130" s="203">
        <f t="shared" si="17"/>
        <v>8000</v>
      </c>
      <c r="G130" s="203">
        <v>7949.99</v>
      </c>
      <c r="H130" s="203">
        <v>7949.99</v>
      </c>
      <c r="I130" s="203">
        <f t="shared" si="13"/>
        <v>50.010000000000218</v>
      </c>
    </row>
    <row r="131" spans="2:9" x14ac:dyDescent="0.2">
      <c r="B131" s="148" t="s">
        <v>365</v>
      </c>
      <c r="C131" s="149"/>
      <c r="D131" s="210"/>
      <c r="E131" s="203"/>
      <c r="F131" s="203">
        <f t="shared" si="17"/>
        <v>0</v>
      </c>
      <c r="G131" s="203"/>
      <c r="H131" s="203"/>
      <c r="I131" s="203">
        <f t="shared" si="13"/>
        <v>0</v>
      </c>
    </row>
    <row r="132" spans="2:9" x14ac:dyDescent="0.2">
      <c r="B132" s="148" t="s">
        <v>366</v>
      </c>
      <c r="C132" s="149"/>
      <c r="D132" s="210"/>
      <c r="E132" s="203"/>
      <c r="F132" s="203">
        <f t="shared" si="17"/>
        <v>0</v>
      </c>
      <c r="G132" s="203"/>
      <c r="H132" s="203"/>
      <c r="I132" s="203">
        <f t="shared" si="13"/>
        <v>0</v>
      </c>
    </row>
    <row r="133" spans="2:9" x14ac:dyDescent="0.2">
      <c r="B133" s="148" t="s">
        <v>367</v>
      </c>
      <c r="C133" s="149"/>
      <c r="D133" s="210"/>
      <c r="E133" s="203"/>
      <c r="F133" s="203">
        <f t="shared" si="17"/>
        <v>0</v>
      </c>
      <c r="G133" s="203"/>
      <c r="H133" s="203"/>
      <c r="I133" s="203">
        <f t="shared" si="13"/>
        <v>0</v>
      </c>
    </row>
    <row r="134" spans="2:9" x14ac:dyDescent="0.2">
      <c r="B134" s="146" t="s">
        <v>368</v>
      </c>
      <c r="C134" s="147"/>
      <c r="D134" s="210">
        <f>SUM(D135:D137)</f>
        <v>0</v>
      </c>
      <c r="E134" s="210">
        <f>SUM(E135:E137)</f>
        <v>0</v>
      </c>
      <c r="F134" s="210">
        <f>SUM(F135:F137)</f>
        <v>0</v>
      </c>
      <c r="G134" s="210">
        <f>SUM(G135:G137)</f>
        <v>0</v>
      </c>
      <c r="H134" s="210">
        <f>SUM(H135:H137)</f>
        <v>0</v>
      </c>
      <c r="I134" s="203">
        <f t="shared" si="13"/>
        <v>0</v>
      </c>
    </row>
    <row r="135" spans="2:9" x14ac:dyDescent="0.2">
      <c r="B135" s="148" t="s">
        <v>369</v>
      </c>
      <c r="C135" s="149"/>
      <c r="D135" s="210"/>
      <c r="E135" s="203"/>
      <c r="F135" s="203">
        <f>D135+E135</f>
        <v>0</v>
      </c>
      <c r="G135" s="203"/>
      <c r="H135" s="203"/>
      <c r="I135" s="203">
        <f t="shared" si="13"/>
        <v>0</v>
      </c>
    </row>
    <row r="136" spans="2:9" x14ac:dyDescent="0.2">
      <c r="B136" s="148" t="s">
        <v>370</v>
      </c>
      <c r="C136" s="149"/>
      <c r="D136" s="210"/>
      <c r="E136" s="203"/>
      <c r="F136" s="203">
        <f>D136+E136</f>
        <v>0</v>
      </c>
      <c r="G136" s="203"/>
      <c r="H136" s="203"/>
      <c r="I136" s="203">
        <f t="shared" si="13"/>
        <v>0</v>
      </c>
    </row>
    <row r="137" spans="2:9" x14ac:dyDescent="0.2">
      <c r="B137" s="148" t="s">
        <v>371</v>
      </c>
      <c r="C137" s="149"/>
      <c r="D137" s="210"/>
      <c r="E137" s="203"/>
      <c r="F137" s="203">
        <f>D137+E137</f>
        <v>0</v>
      </c>
      <c r="G137" s="203"/>
      <c r="H137" s="203"/>
      <c r="I137" s="203">
        <f t="shared" si="13"/>
        <v>0</v>
      </c>
    </row>
    <row r="138" spans="2:9" x14ac:dyDescent="0.2">
      <c r="B138" s="146" t="s">
        <v>372</v>
      </c>
      <c r="C138" s="147"/>
      <c r="D138" s="210">
        <f>SUM(D139:D146)</f>
        <v>0</v>
      </c>
      <c r="E138" s="210">
        <f>SUM(E139:E146)</f>
        <v>0</v>
      </c>
      <c r="F138" s="210">
        <f>F139+F140+F141+F142+F143+F145+F146</f>
        <v>0</v>
      </c>
      <c r="G138" s="210">
        <f>SUM(G139:G146)</f>
        <v>0</v>
      </c>
      <c r="H138" s="210">
        <f>SUM(H139:H146)</f>
        <v>0</v>
      </c>
      <c r="I138" s="203">
        <f t="shared" si="13"/>
        <v>0</v>
      </c>
    </row>
    <row r="139" spans="2:9" x14ac:dyDescent="0.2">
      <c r="B139" s="148" t="s">
        <v>373</v>
      </c>
      <c r="C139" s="149"/>
      <c r="D139" s="210"/>
      <c r="E139" s="203"/>
      <c r="F139" s="203">
        <f>D139+E139</f>
        <v>0</v>
      </c>
      <c r="G139" s="203"/>
      <c r="H139" s="203"/>
      <c r="I139" s="203">
        <f t="shared" si="13"/>
        <v>0</v>
      </c>
    </row>
    <row r="140" spans="2:9" x14ac:dyDescent="0.2">
      <c r="B140" s="148" t="s">
        <v>374</v>
      </c>
      <c r="C140" s="149"/>
      <c r="D140" s="210"/>
      <c r="E140" s="203"/>
      <c r="F140" s="203">
        <f t="shared" ref="F140:F146" si="18">D140+E140</f>
        <v>0</v>
      </c>
      <c r="G140" s="203"/>
      <c r="H140" s="203"/>
      <c r="I140" s="203">
        <f t="shared" si="13"/>
        <v>0</v>
      </c>
    </row>
    <row r="141" spans="2:9" x14ac:dyDescent="0.2">
      <c r="B141" s="148" t="s">
        <v>375</v>
      </c>
      <c r="C141" s="149"/>
      <c r="D141" s="210"/>
      <c r="E141" s="203"/>
      <c r="F141" s="203">
        <f t="shared" si="18"/>
        <v>0</v>
      </c>
      <c r="G141" s="203"/>
      <c r="H141" s="203"/>
      <c r="I141" s="203">
        <f t="shared" si="13"/>
        <v>0</v>
      </c>
    </row>
    <row r="142" spans="2:9" x14ac:dyDescent="0.2">
      <c r="B142" s="148" t="s">
        <v>376</v>
      </c>
      <c r="C142" s="149"/>
      <c r="D142" s="210"/>
      <c r="E142" s="203"/>
      <c r="F142" s="203">
        <f t="shared" si="18"/>
        <v>0</v>
      </c>
      <c r="G142" s="203"/>
      <c r="H142" s="203"/>
      <c r="I142" s="203">
        <f t="shared" si="13"/>
        <v>0</v>
      </c>
    </row>
    <row r="143" spans="2:9" x14ac:dyDescent="0.2">
      <c r="B143" s="148" t="s">
        <v>377</v>
      </c>
      <c r="C143" s="149"/>
      <c r="D143" s="210"/>
      <c r="E143" s="203"/>
      <c r="F143" s="203">
        <f t="shared" si="18"/>
        <v>0</v>
      </c>
      <c r="G143" s="203"/>
      <c r="H143" s="203"/>
      <c r="I143" s="203">
        <f t="shared" si="13"/>
        <v>0</v>
      </c>
    </row>
    <row r="144" spans="2:9" x14ac:dyDescent="0.2">
      <c r="B144" s="148" t="s">
        <v>378</v>
      </c>
      <c r="C144" s="149"/>
      <c r="D144" s="210"/>
      <c r="E144" s="203"/>
      <c r="F144" s="203">
        <f t="shared" si="18"/>
        <v>0</v>
      </c>
      <c r="G144" s="203"/>
      <c r="H144" s="203"/>
      <c r="I144" s="203">
        <f t="shared" si="13"/>
        <v>0</v>
      </c>
    </row>
    <row r="145" spans="2:9" x14ac:dyDescent="0.2">
      <c r="B145" s="148" t="s">
        <v>379</v>
      </c>
      <c r="C145" s="149"/>
      <c r="D145" s="210"/>
      <c r="E145" s="203"/>
      <c r="F145" s="203">
        <f t="shared" si="18"/>
        <v>0</v>
      </c>
      <c r="G145" s="203"/>
      <c r="H145" s="203"/>
      <c r="I145" s="203">
        <f t="shared" si="13"/>
        <v>0</v>
      </c>
    </row>
    <row r="146" spans="2:9" x14ac:dyDescent="0.2">
      <c r="B146" s="148" t="s">
        <v>380</v>
      </c>
      <c r="C146" s="149"/>
      <c r="D146" s="210"/>
      <c r="E146" s="203"/>
      <c r="F146" s="203">
        <f t="shared" si="18"/>
        <v>0</v>
      </c>
      <c r="G146" s="203"/>
      <c r="H146" s="203"/>
      <c r="I146" s="203">
        <f t="shared" si="13"/>
        <v>0</v>
      </c>
    </row>
    <row r="147" spans="2:9" x14ac:dyDescent="0.2">
      <c r="B147" s="146" t="s">
        <v>381</v>
      </c>
      <c r="C147" s="147"/>
      <c r="D147" s="210">
        <f>SUM(D148:D150)</f>
        <v>0</v>
      </c>
      <c r="E147" s="210">
        <f>SUM(E148:E150)</f>
        <v>0</v>
      </c>
      <c r="F147" s="210">
        <f>SUM(F148:F150)</f>
        <v>0</v>
      </c>
      <c r="G147" s="210">
        <f>SUM(G148:G150)</f>
        <v>0</v>
      </c>
      <c r="H147" s="210">
        <f>SUM(H148:H150)</f>
        <v>0</v>
      </c>
      <c r="I147" s="203">
        <f t="shared" si="13"/>
        <v>0</v>
      </c>
    </row>
    <row r="148" spans="2:9" x14ac:dyDescent="0.2">
      <c r="B148" s="148" t="s">
        <v>382</v>
      </c>
      <c r="C148" s="149"/>
      <c r="D148" s="210"/>
      <c r="E148" s="203"/>
      <c r="F148" s="203">
        <f>D148+E148</f>
        <v>0</v>
      </c>
      <c r="G148" s="203"/>
      <c r="H148" s="203"/>
      <c r="I148" s="203">
        <f t="shared" si="13"/>
        <v>0</v>
      </c>
    </row>
    <row r="149" spans="2:9" x14ac:dyDescent="0.2">
      <c r="B149" s="148" t="s">
        <v>383</v>
      </c>
      <c r="C149" s="149"/>
      <c r="D149" s="210"/>
      <c r="E149" s="203"/>
      <c r="F149" s="203">
        <f>D149+E149</f>
        <v>0</v>
      </c>
      <c r="G149" s="203"/>
      <c r="H149" s="203"/>
      <c r="I149" s="203">
        <f t="shared" si="13"/>
        <v>0</v>
      </c>
    </row>
    <row r="150" spans="2:9" x14ac:dyDescent="0.2">
      <c r="B150" s="148" t="s">
        <v>384</v>
      </c>
      <c r="C150" s="149"/>
      <c r="D150" s="210"/>
      <c r="E150" s="203"/>
      <c r="F150" s="203">
        <f>D150+E150</f>
        <v>0</v>
      </c>
      <c r="G150" s="203"/>
      <c r="H150" s="203"/>
      <c r="I150" s="203">
        <f t="shared" ref="I150:I158" si="19">F150-G150</f>
        <v>0</v>
      </c>
    </row>
    <row r="151" spans="2:9" x14ac:dyDescent="0.2">
      <c r="B151" s="146" t="s">
        <v>385</v>
      </c>
      <c r="C151" s="147"/>
      <c r="D151" s="210">
        <f>SUM(D152:D158)</f>
        <v>0</v>
      </c>
      <c r="E151" s="210">
        <f>SUM(E152:E158)</f>
        <v>0</v>
      </c>
      <c r="F151" s="210">
        <f>SUM(F152:F158)</f>
        <v>0</v>
      </c>
      <c r="G151" s="210">
        <f>SUM(G152:G158)</f>
        <v>0</v>
      </c>
      <c r="H151" s="210">
        <f>SUM(H152:H158)</f>
        <v>0</v>
      </c>
      <c r="I151" s="203">
        <f t="shared" si="19"/>
        <v>0</v>
      </c>
    </row>
    <row r="152" spans="2:9" x14ac:dyDescent="0.2">
      <c r="B152" s="148" t="s">
        <v>386</v>
      </c>
      <c r="C152" s="149"/>
      <c r="D152" s="210"/>
      <c r="E152" s="203"/>
      <c r="F152" s="203">
        <f>D152+E152</f>
        <v>0</v>
      </c>
      <c r="G152" s="203"/>
      <c r="H152" s="203"/>
      <c r="I152" s="203">
        <f t="shared" si="19"/>
        <v>0</v>
      </c>
    </row>
    <row r="153" spans="2:9" x14ac:dyDescent="0.2">
      <c r="B153" s="148" t="s">
        <v>387</v>
      </c>
      <c r="C153" s="149"/>
      <c r="D153" s="210"/>
      <c r="E153" s="203"/>
      <c r="F153" s="203">
        <f t="shared" ref="F153:F158" si="20">D153+E153</f>
        <v>0</v>
      </c>
      <c r="G153" s="203"/>
      <c r="H153" s="203"/>
      <c r="I153" s="203">
        <f t="shared" si="19"/>
        <v>0</v>
      </c>
    </row>
    <row r="154" spans="2:9" x14ac:dyDescent="0.2">
      <c r="B154" s="148" t="s">
        <v>388</v>
      </c>
      <c r="C154" s="149"/>
      <c r="D154" s="210"/>
      <c r="E154" s="203"/>
      <c r="F154" s="203">
        <f t="shared" si="20"/>
        <v>0</v>
      </c>
      <c r="G154" s="203"/>
      <c r="H154" s="203"/>
      <c r="I154" s="203">
        <f t="shared" si="19"/>
        <v>0</v>
      </c>
    </row>
    <row r="155" spans="2:9" x14ac:dyDescent="0.2">
      <c r="B155" s="148" t="s">
        <v>389</v>
      </c>
      <c r="C155" s="149"/>
      <c r="D155" s="210"/>
      <c r="E155" s="203"/>
      <c r="F155" s="203">
        <f t="shared" si="20"/>
        <v>0</v>
      </c>
      <c r="G155" s="203"/>
      <c r="H155" s="203"/>
      <c r="I155" s="203">
        <f t="shared" si="19"/>
        <v>0</v>
      </c>
    </row>
    <row r="156" spans="2:9" x14ac:dyDescent="0.2">
      <c r="B156" s="148" t="s">
        <v>390</v>
      </c>
      <c r="C156" s="149"/>
      <c r="D156" s="210"/>
      <c r="E156" s="203"/>
      <c r="F156" s="203">
        <f t="shared" si="20"/>
        <v>0</v>
      </c>
      <c r="G156" s="203"/>
      <c r="H156" s="203"/>
      <c r="I156" s="203">
        <f t="shared" si="19"/>
        <v>0</v>
      </c>
    </row>
    <row r="157" spans="2:9" x14ac:dyDescent="0.2">
      <c r="B157" s="148" t="s">
        <v>391</v>
      </c>
      <c r="C157" s="149"/>
      <c r="D157" s="210"/>
      <c r="E157" s="203"/>
      <c r="F157" s="203">
        <f t="shared" si="20"/>
        <v>0</v>
      </c>
      <c r="G157" s="203"/>
      <c r="H157" s="203"/>
      <c r="I157" s="203">
        <f t="shared" si="19"/>
        <v>0</v>
      </c>
    </row>
    <row r="158" spans="2:9" x14ac:dyDescent="0.2">
      <c r="B158" s="148" t="s">
        <v>392</v>
      </c>
      <c r="C158" s="149"/>
      <c r="D158" s="210"/>
      <c r="E158" s="203"/>
      <c r="F158" s="203">
        <f t="shared" si="20"/>
        <v>0</v>
      </c>
      <c r="G158" s="203"/>
      <c r="H158" s="203"/>
      <c r="I158" s="203">
        <f t="shared" si="19"/>
        <v>0</v>
      </c>
    </row>
    <row r="159" spans="2:9" x14ac:dyDescent="0.2">
      <c r="B159" s="146"/>
      <c r="C159" s="147"/>
      <c r="D159" s="210"/>
      <c r="E159" s="203"/>
      <c r="F159" s="203"/>
      <c r="G159" s="203"/>
      <c r="H159" s="203"/>
      <c r="I159" s="203"/>
    </row>
    <row r="160" spans="2:9" x14ac:dyDescent="0.2">
      <c r="B160" s="156" t="s">
        <v>394</v>
      </c>
      <c r="C160" s="157"/>
      <c r="D160" s="209">
        <f t="shared" ref="D160:I160" si="21">D10+D85</f>
        <v>88981959</v>
      </c>
      <c r="E160" s="209">
        <f t="shared" si="21"/>
        <v>7485012.370000001</v>
      </c>
      <c r="F160" s="209">
        <f t="shared" si="21"/>
        <v>96466971.36999999</v>
      </c>
      <c r="G160" s="209">
        <f t="shared" si="21"/>
        <v>90911958.349999994</v>
      </c>
      <c r="H160" s="209">
        <f t="shared" si="21"/>
        <v>88955671.829999998</v>
      </c>
      <c r="I160" s="209">
        <f t="shared" si="21"/>
        <v>5555013.0199999996</v>
      </c>
    </row>
    <row r="161" spans="2:9" ht="13.5" thickBot="1" x14ac:dyDescent="0.25">
      <c r="B161" s="158"/>
      <c r="C161" s="159"/>
      <c r="D161" s="160"/>
      <c r="E161" s="138"/>
      <c r="F161" s="138"/>
      <c r="G161" s="138"/>
      <c r="H161" s="138"/>
      <c r="I161" s="138"/>
    </row>
  </sheetData>
  <mergeCells count="12">
    <mergeCell ref="B39:C39"/>
    <mergeCell ref="B49:C49"/>
    <mergeCell ref="B63:C63"/>
    <mergeCell ref="B114:C114"/>
    <mergeCell ref="B2:I2"/>
    <mergeCell ref="B3:I3"/>
    <mergeCell ref="B4:I4"/>
    <mergeCell ref="B5:I5"/>
    <mergeCell ref="B6:I6"/>
    <mergeCell ref="B7:C9"/>
    <mergeCell ref="D7:H8"/>
    <mergeCell ref="I7:I9"/>
  </mergeCells>
  <pageMargins left="0.70866141732283472" right="0.70866141732283472" top="0.74803149606299213" bottom="0.74803149606299213" header="0.31496062992125984" footer="0.31496062992125984"/>
  <pageSetup scale="59" fitToHeight="0" orientation="portrait" r:id="rId1"/>
  <rowBreaks count="1" manualBreakCount="1">
    <brk id="84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522"/>
  <sheetViews>
    <sheetView workbookViewId="0">
      <pane ySplit="8" topLeftCell="A43" activePane="bottomLeft" state="frozen"/>
      <selection pane="bottomLeft" activeCell="C9" sqref="C9:H52"/>
    </sheetView>
  </sheetViews>
  <sheetFormatPr baseColWidth="10" defaultColWidth="11" defaultRowHeight="12.75" x14ac:dyDescent="0.2"/>
  <cols>
    <col min="1" max="1" width="4.42578125" style="1" customWidth="1"/>
    <col min="2" max="2" width="39" style="1" customWidth="1"/>
    <col min="3" max="3" width="14" style="1" customWidth="1"/>
    <col min="4" max="4" width="13.28515625" style="1" customWidth="1"/>
    <col min="5" max="5" width="12.85546875" style="1" customWidth="1"/>
    <col min="6" max="6" width="13" style="1" customWidth="1"/>
    <col min="7" max="7" width="14.28515625" style="1" customWidth="1"/>
    <col min="8" max="8" width="13.5703125" style="1" customWidth="1"/>
    <col min="9" max="16384" width="11" style="1"/>
  </cols>
  <sheetData>
    <row r="1" spans="2:8" ht="13.5" thickBot="1" x14ac:dyDescent="0.25"/>
    <row r="2" spans="2:8" x14ac:dyDescent="0.2">
      <c r="B2" s="161" t="s">
        <v>0</v>
      </c>
      <c r="C2" s="162"/>
      <c r="D2" s="162"/>
      <c r="E2" s="162"/>
      <c r="F2" s="162"/>
      <c r="G2" s="162"/>
      <c r="H2" s="163"/>
    </row>
    <row r="3" spans="2:8" x14ac:dyDescent="0.2">
      <c r="B3" s="6" t="s">
        <v>313</v>
      </c>
      <c r="C3" s="7"/>
      <c r="D3" s="7"/>
      <c r="E3" s="7"/>
      <c r="F3" s="7"/>
      <c r="G3" s="7"/>
      <c r="H3" s="8"/>
    </row>
    <row r="4" spans="2:8" x14ac:dyDescent="0.2">
      <c r="B4" s="6" t="s">
        <v>395</v>
      </c>
      <c r="C4" s="7"/>
      <c r="D4" s="7"/>
      <c r="E4" s="7"/>
      <c r="F4" s="7"/>
      <c r="G4" s="7"/>
      <c r="H4" s="8"/>
    </row>
    <row r="5" spans="2:8" x14ac:dyDescent="0.2">
      <c r="B5" s="6" t="s">
        <v>125</v>
      </c>
      <c r="C5" s="7"/>
      <c r="D5" s="7"/>
      <c r="E5" s="7"/>
      <c r="F5" s="7"/>
      <c r="G5" s="7"/>
      <c r="H5" s="8"/>
    </row>
    <row r="6" spans="2:8" ht="13.5" thickBot="1" x14ac:dyDescent="0.25">
      <c r="B6" s="9" t="s">
        <v>3</v>
      </c>
      <c r="C6" s="10"/>
      <c r="D6" s="10"/>
      <c r="E6" s="10"/>
      <c r="F6" s="10"/>
      <c r="G6" s="10"/>
      <c r="H6" s="11"/>
    </row>
    <row r="7" spans="2:8" ht="13.5" thickBot="1" x14ac:dyDescent="0.25">
      <c r="B7" s="75" t="s">
        <v>4</v>
      </c>
      <c r="C7" s="164" t="s">
        <v>315</v>
      </c>
      <c r="D7" s="165"/>
      <c r="E7" s="165"/>
      <c r="F7" s="165"/>
      <c r="G7" s="166"/>
      <c r="H7" s="75" t="s">
        <v>316</v>
      </c>
    </row>
    <row r="8" spans="2:8" ht="26.25" thickBot="1" x14ac:dyDescent="0.25">
      <c r="B8" s="78"/>
      <c r="C8" s="77" t="s">
        <v>206</v>
      </c>
      <c r="D8" s="77" t="s">
        <v>248</v>
      </c>
      <c r="E8" s="77" t="s">
        <v>249</v>
      </c>
      <c r="F8" s="77" t="s">
        <v>204</v>
      </c>
      <c r="G8" s="77" t="s">
        <v>223</v>
      </c>
      <c r="H8" s="78"/>
    </row>
    <row r="9" spans="2:8" x14ac:dyDescent="0.2">
      <c r="B9" s="167" t="s">
        <v>396</v>
      </c>
      <c r="C9" s="213">
        <f t="shared" ref="C9:H9" si="0">SUM(C10:C29)</f>
        <v>52469874</v>
      </c>
      <c r="D9" s="213">
        <f t="shared" si="0"/>
        <v>5098694.8799999971</v>
      </c>
      <c r="E9" s="213">
        <f t="shared" si="0"/>
        <v>57568568.879999973</v>
      </c>
      <c r="F9" s="213">
        <f t="shared" si="0"/>
        <v>53151295.579999976</v>
      </c>
      <c r="G9" s="213">
        <f t="shared" si="0"/>
        <v>52638674.009999998</v>
      </c>
      <c r="H9" s="213">
        <f t="shared" si="0"/>
        <v>4417273.299999998</v>
      </c>
    </row>
    <row r="10" spans="2:8" ht="12.75" customHeight="1" x14ac:dyDescent="0.2">
      <c r="B10" s="168" t="s">
        <v>397</v>
      </c>
      <c r="C10" s="214">
        <v>52469874</v>
      </c>
      <c r="D10" s="214">
        <v>-44705257.780000001</v>
      </c>
      <c r="E10" s="214">
        <f t="shared" ref="E10:E29" si="1">C10+D10</f>
        <v>7764616.2199999988</v>
      </c>
      <c r="F10" s="214">
        <v>4884244.84</v>
      </c>
      <c r="G10" s="214">
        <v>4853884.74</v>
      </c>
      <c r="H10" s="203">
        <f t="shared" ref="H10:H29" si="2">E10-F10</f>
        <v>2880371.379999999</v>
      </c>
    </row>
    <row r="11" spans="2:8" x14ac:dyDescent="0.2">
      <c r="B11" s="168" t="s">
        <v>398</v>
      </c>
      <c r="C11" s="184">
        <v>0</v>
      </c>
      <c r="D11" s="184">
        <v>2128912.02</v>
      </c>
      <c r="E11" s="184">
        <f t="shared" si="1"/>
        <v>2128912.02</v>
      </c>
      <c r="F11" s="184">
        <v>2091412.02</v>
      </c>
      <c r="G11" s="184">
        <v>2079850.49</v>
      </c>
      <c r="H11" s="203">
        <f t="shared" si="2"/>
        <v>37500</v>
      </c>
    </row>
    <row r="12" spans="2:8" x14ac:dyDescent="0.2">
      <c r="B12" s="168" t="s">
        <v>399</v>
      </c>
      <c r="C12" s="184">
        <v>0</v>
      </c>
      <c r="D12" s="184">
        <v>469473.54</v>
      </c>
      <c r="E12" s="184">
        <f t="shared" si="1"/>
        <v>469473.54</v>
      </c>
      <c r="F12" s="184">
        <v>469473.54</v>
      </c>
      <c r="G12" s="184">
        <v>465919.92</v>
      </c>
      <c r="H12" s="203">
        <f t="shared" si="2"/>
        <v>0</v>
      </c>
    </row>
    <row r="13" spans="2:8" x14ac:dyDescent="0.2">
      <c r="B13" s="168" t="s">
        <v>400</v>
      </c>
      <c r="C13" s="184">
        <v>0</v>
      </c>
      <c r="D13" s="184">
        <v>2485733.91</v>
      </c>
      <c r="E13" s="184">
        <f t="shared" si="1"/>
        <v>2485733.91</v>
      </c>
      <c r="F13" s="184">
        <v>2485733.91</v>
      </c>
      <c r="G13" s="184">
        <v>2476809.73</v>
      </c>
      <c r="H13" s="203">
        <f t="shared" si="2"/>
        <v>0</v>
      </c>
    </row>
    <row r="14" spans="2:8" x14ac:dyDescent="0.2">
      <c r="B14" s="168" t="s">
        <v>401</v>
      </c>
      <c r="C14" s="184">
        <v>0</v>
      </c>
      <c r="D14" s="184">
        <v>16944594.109999999</v>
      </c>
      <c r="E14" s="184">
        <f t="shared" si="1"/>
        <v>16944594.109999999</v>
      </c>
      <c r="F14" s="184">
        <v>15869504.18</v>
      </c>
      <c r="G14" s="184">
        <v>15776233.140000001</v>
      </c>
      <c r="H14" s="203">
        <f t="shared" si="2"/>
        <v>1075089.9299999997</v>
      </c>
    </row>
    <row r="15" spans="2:8" x14ac:dyDescent="0.2">
      <c r="B15" s="168" t="s">
        <v>402</v>
      </c>
      <c r="C15" s="184">
        <v>0</v>
      </c>
      <c r="D15" s="184">
        <v>453187.18</v>
      </c>
      <c r="E15" s="184">
        <f t="shared" si="1"/>
        <v>453187.18</v>
      </c>
      <c r="F15" s="184">
        <v>453187.18</v>
      </c>
      <c r="G15" s="184">
        <v>448906.51</v>
      </c>
      <c r="H15" s="203">
        <f t="shared" si="2"/>
        <v>0</v>
      </c>
    </row>
    <row r="16" spans="2:8" x14ac:dyDescent="0.2">
      <c r="B16" s="168" t="s">
        <v>403</v>
      </c>
      <c r="C16" s="184">
        <v>0</v>
      </c>
      <c r="D16" s="184">
        <v>2027448.92</v>
      </c>
      <c r="E16" s="184">
        <f t="shared" si="1"/>
        <v>2027448.92</v>
      </c>
      <c r="F16" s="184">
        <v>2025648.92</v>
      </c>
      <c r="G16" s="184">
        <v>2011338.22</v>
      </c>
      <c r="H16" s="203">
        <f t="shared" si="2"/>
        <v>1800</v>
      </c>
    </row>
    <row r="17" spans="2:8" x14ac:dyDescent="0.2">
      <c r="B17" s="168" t="s">
        <v>404</v>
      </c>
      <c r="C17" s="184">
        <v>0</v>
      </c>
      <c r="D17" s="184">
        <v>3244273.65</v>
      </c>
      <c r="E17" s="184">
        <f t="shared" si="1"/>
        <v>3244273.65</v>
      </c>
      <c r="F17" s="184">
        <v>3074778.72</v>
      </c>
      <c r="G17" s="184">
        <v>3054722.73</v>
      </c>
      <c r="H17" s="203">
        <f t="shared" si="2"/>
        <v>169494.9299999997</v>
      </c>
    </row>
    <row r="18" spans="2:8" x14ac:dyDescent="0.2">
      <c r="B18" s="169" t="s">
        <v>405</v>
      </c>
      <c r="C18" s="184">
        <v>0</v>
      </c>
      <c r="D18" s="184">
        <v>3136609.95</v>
      </c>
      <c r="E18" s="184">
        <f t="shared" si="1"/>
        <v>3136609.95</v>
      </c>
      <c r="F18" s="184">
        <v>3061609.95</v>
      </c>
      <c r="G18" s="184">
        <v>3042923.8</v>
      </c>
      <c r="H18" s="184">
        <f t="shared" si="2"/>
        <v>75000</v>
      </c>
    </row>
    <row r="19" spans="2:8" ht="25.5" x14ac:dyDescent="0.2">
      <c r="B19" s="169" t="s">
        <v>406</v>
      </c>
      <c r="C19" s="184">
        <v>0</v>
      </c>
      <c r="D19" s="184">
        <v>2806806.23</v>
      </c>
      <c r="E19" s="184">
        <f t="shared" si="1"/>
        <v>2806806.23</v>
      </c>
      <c r="F19" s="184">
        <v>2806806.23</v>
      </c>
      <c r="G19" s="184">
        <v>2790120.28</v>
      </c>
      <c r="H19" s="184">
        <f t="shared" si="2"/>
        <v>0</v>
      </c>
    </row>
    <row r="20" spans="2:8" x14ac:dyDescent="0.2">
      <c r="B20" s="169" t="s">
        <v>407</v>
      </c>
      <c r="C20" s="184">
        <v>0</v>
      </c>
      <c r="D20" s="184">
        <v>4126480.73</v>
      </c>
      <c r="E20" s="184">
        <f t="shared" si="1"/>
        <v>4126480.73</v>
      </c>
      <c r="F20" s="184">
        <v>4126480.73</v>
      </c>
      <c r="G20" s="184">
        <v>4098765.03</v>
      </c>
      <c r="H20" s="184">
        <f t="shared" si="2"/>
        <v>0</v>
      </c>
    </row>
    <row r="21" spans="2:8" x14ac:dyDescent="0.2">
      <c r="B21" s="169" t="s">
        <v>408</v>
      </c>
      <c r="C21" s="184">
        <v>0</v>
      </c>
      <c r="D21" s="184">
        <v>1054235.3</v>
      </c>
      <c r="E21" s="184">
        <f t="shared" si="1"/>
        <v>1054235.3</v>
      </c>
      <c r="F21" s="184">
        <v>1054235.3</v>
      </c>
      <c r="G21" s="184">
        <v>1041596.45</v>
      </c>
      <c r="H21" s="184">
        <f t="shared" si="2"/>
        <v>0</v>
      </c>
    </row>
    <row r="22" spans="2:8" x14ac:dyDescent="0.2">
      <c r="B22" s="169" t="s">
        <v>409</v>
      </c>
      <c r="C22" s="184">
        <v>0</v>
      </c>
      <c r="D22" s="184">
        <v>2787716.57</v>
      </c>
      <c r="E22" s="184">
        <f t="shared" si="1"/>
        <v>2787716.57</v>
      </c>
      <c r="F22" s="184">
        <v>2656874.36</v>
      </c>
      <c r="G22" s="184">
        <v>2590869.5699999998</v>
      </c>
      <c r="H22" s="184">
        <f t="shared" si="2"/>
        <v>130842.20999999996</v>
      </c>
    </row>
    <row r="23" spans="2:8" x14ac:dyDescent="0.2">
      <c r="B23" s="169" t="s">
        <v>410</v>
      </c>
      <c r="C23" s="184">
        <v>0</v>
      </c>
      <c r="D23" s="184">
        <v>0</v>
      </c>
      <c r="E23" s="184">
        <f t="shared" si="1"/>
        <v>0</v>
      </c>
      <c r="F23" s="184">
        <v>0</v>
      </c>
      <c r="G23" s="184">
        <v>0</v>
      </c>
      <c r="H23" s="184">
        <f t="shared" si="2"/>
        <v>0</v>
      </c>
    </row>
    <row r="24" spans="2:8" x14ac:dyDescent="0.2">
      <c r="B24" s="169" t="s">
        <v>411</v>
      </c>
      <c r="C24" s="184">
        <v>0</v>
      </c>
      <c r="D24" s="184">
        <v>42200.98</v>
      </c>
      <c r="E24" s="184">
        <f t="shared" si="1"/>
        <v>42200.98</v>
      </c>
      <c r="F24" s="184">
        <v>42200.98</v>
      </c>
      <c r="G24" s="184">
        <v>42200.98</v>
      </c>
      <c r="H24" s="184">
        <f t="shared" si="2"/>
        <v>0</v>
      </c>
    </row>
    <row r="25" spans="2:8" x14ac:dyDescent="0.2">
      <c r="B25" s="169" t="s">
        <v>412</v>
      </c>
      <c r="C25" s="184">
        <v>0</v>
      </c>
      <c r="D25" s="184">
        <v>565.41</v>
      </c>
      <c r="E25" s="184">
        <f t="shared" si="1"/>
        <v>565.41</v>
      </c>
      <c r="F25" s="184">
        <v>565.41</v>
      </c>
      <c r="G25" s="184">
        <v>565.41</v>
      </c>
      <c r="H25" s="184">
        <f t="shared" si="2"/>
        <v>0</v>
      </c>
    </row>
    <row r="26" spans="2:8" x14ac:dyDescent="0.2">
      <c r="B26" s="169" t="s">
        <v>413</v>
      </c>
      <c r="C26" s="184">
        <v>0</v>
      </c>
      <c r="D26" s="184">
        <v>1032104.91</v>
      </c>
      <c r="E26" s="184">
        <f t="shared" si="1"/>
        <v>1032104.91</v>
      </c>
      <c r="F26" s="184">
        <v>1032104.91</v>
      </c>
      <c r="G26" s="184">
        <v>999537.55</v>
      </c>
      <c r="H26" s="184">
        <f t="shared" si="2"/>
        <v>0</v>
      </c>
    </row>
    <row r="27" spans="2:8" x14ac:dyDescent="0.2">
      <c r="B27" s="169" t="s">
        <v>414</v>
      </c>
      <c r="C27" s="184">
        <v>0</v>
      </c>
      <c r="D27" s="184">
        <v>3744868.48</v>
      </c>
      <c r="E27" s="184">
        <f t="shared" si="1"/>
        <v>3744868.48</v>
      </c>
      <c r="F27" s="184">
        <v>3744868.48</v>
      </c>
      <c r="G27" s="184">
        <v>3634800.01</v>
      </c>
      <c r="H27" s="184">
        <f t="shared" si="2"/>
        <v>0</v>
      </c>
    </row>
    <row r="28" spans="2:8" x14ac:dyDescent="0.2">
      <c r="B28" s="169" t="s">
        <v>415</v>
      </c>
      <c r="C28" s="184">
        <v>0</v>
      </c>
      <c r="D28" s="184">
        <v>3267113.34</v>
      </c>
      <c r="E28" s="184">
        <f t="shared" si="1"/>
        <v>3267113.34</v>
      </c>
      <c r="F28" s="184">
        <v>3219939.1</v>
      </c>
      <c r="G28" s="184">
        <v>3178002.63</v>
      </c>
      <c r="H28" s="184">
        <f t="shared" si="2"/>
        <v>47174.239999999758</v>
      </c>
    </row>
    <row r="29" spans="2:8" x14ac:dyDescent="0.2">
      <c r="B29" s="169" t="s">
        <v>416</v>
      </c>
      <c r="C29" s="184">
        <v>0</v>
      </c>
      <c r="D29" s="184">
        <v>51627.43</v>
      </c>
      <c r="E29" s="184">
        <f t="shared" si="1"/>
        <v>51627.43</v>
      </c>
      <c r="F29" s="184">
        <v>51626.82</v>
      </c>
      <c r="G29" s="184">
        <v>51626.82</v>
      </c>
      <c r="H29" s="184">
        <f t="shared" si="2"/>
        <v>0.61000000000058208</v>
      </c>
    </row>
    <row r="30" spans="2:8" s="171" customFormat="1" x14ac:dyDescent="0.2">
      <c r="B30" s="170" t="s">
        <v>417</v>
      </c>
      <c r="C30" s="215">
        <f t="shared" ref="C30:H30" si="3">SUM(C31:C50)</f>
        <v>36512085</v>
      </c>
      <c r="D30" s="215">
        <f t="shared" si="3"/>
        <v>2386317.4899999988</v>
      </c>
      <c r="E30" s="215">
        <f t="shared" si="3"/>
        <v>38898402.490000002</v>
      </c>
      <c r="F30" s="215">
        <f t="shared" si="3"/>
        <v>37760662.769999996</v>
      </c>
      <c r="G30" s="215">
        <f t="shared" si="3"/>
        <v>36316997.819999993</v>
      </c>
      <c r="H30" s="215">
        <f t="shared" si="3"/>
        <v>1137739.7200000018</v>
      </c>
    </row>
    <row r="31" spans="2:8" x14ac:dyDescent="0.2">
      <c r="B31" s="168" t="s">
        <v>397</v>
      </c>
      <c r="C31" s="214">
        <v>36512085</v>
      </c>
      <c r="D31" s="214">
        <v>-31609093.399999999</v>
      </c>
      <c r="E31" s="214">
        <f t="shared" ref="E31:E50" si="4">C31+D31</f>
        <v>4902991.6000000015</v>
      </c>
      <c r="F31" s="214">
        <v>4818991.5999999996</v>
      </c>
      <c r="G31" s="214">
        <v>4605329.95</v>
      </c>
      <c r="H31" s="203">
        <f t="shared" ref="H31:H50" si="5">E31-F31</f>
        <v>84000.000000001863</v>
      </c>
    </row>
    <row r="32" spans="2:8" x14ac:dyDescent="0.2">
      <c r="B32" s="168" t="s">
        <v>398</v>
      </c>
      <c r="C32" s="214">
        <v>0</v>
      </c>
      <c r="D32" s="214">
        <v>2032518.34</v>
      </c>
      <c r="E32" s="214">
        <f t="shared" si="4"/>
        <v>2032518.34</v>
      </c>
      <c r="F32" s="214">
        <v>1995018.34</v>
      </c>
      <c r="G32" s="214">
        <v>1906811.78</v>
      </c>
      <c r="H32" s="203">
        <f t="shared" si="5"/>
        <v>37500</v>
      </c>
    </row>
    <row r="33" spans="2:8" x14ac:dyDescent="0.2">
      <c r="B33" s="168" t="s">
        <v>399</v>
      </c>
      <c r="C33" s="214">
        <v>0</v>
      </c>
      <c r="D33" s="214">
        <v>515820.4</v>
      </c>
      <c r="E33" s="214">
        <f t="shared" si="4"/>
        <v>515820.4</v>
      </c>
      <c r="F33" s="214">
        <v>515820.4</v>
      </c>
      <c r="G33" s="214">
        <v>490030.3</v>
      </c>
      <c r="H33" s="203">
        <f t="shared" si="5"/>
        <v>0</v>
      </c>
    </row>
    <row r="34" spans="2:8" x14ac:dyDescent="0.2">
      <c r="B34" s="168" t="s">
        <v>400</v>
      </c>
      <c r="C34" s="214">
        <v>0</v>
      </c>
      <c r="D34" s="214">
        <v>1464876.8</v>
      </c>
      <c r="E34" s="214">
        <f t="shared" si="4"/>
        <v>1464876.8</v>
      </c>
      <c r="F34" s="214">
        <v>1464876.8</v>
      </c>
      <c r="G34" s="214">
        <v>1402976.39</v>
      </c>
      <c r="H34" s="203">
        <f t="shared" si="5"/>
        <v>0</v>
      </c>
    </row>
    <row r="35" spans="2:8" x14ac:dyDescent="0.2">
      <c r="B35" s="168" t="s">
        <v>401</v>
      </c>
      <c r="C35" s="184">
        <v>0</v>
      </c>
      <c r="D35" s="184">
        <v>5839757.4199999999</v>
      </c>
      <c r="E35" s="184">
        <f t="shared" si="4"/>
        <v>5839757.4199999999</v>
      </c>
      <c r="F35" s="184">
        <v>5241128.59</v>
      </c>
      <c r="G35" s="184">
        <v>5057719.18</v>
      </c>
      <c r="H35" s="203">
        <f t="shared" si="5"/>
        <v>598628.83000000007</v>
      </c>
    </row>
    <row r="36" spans="2:8" x14ac:dyDescent="0.2">
      <c r="B36" s="168" t="s">
        <v>402</v>
      </c>
      <c r="C36" s="184">
        <v>0</v>
      </c>
      <c r="D36" s="184">
        <v>506776.72</v>
      </c>
      <c r="E36" s="184">
        <f t="shared" si="4"/>
        <v>506776.72</v>
      </c>
      <c r="F36" s="184">
        <v>506776.72</v>
      </c>
      <c r="G36" s="184">
        <v>479762.14</v>
      </c>
      <c r="H36" s="203">
        <f t="shared" si="5"/>
        <v>0</v>
      </c>
    </row>
    <row r="37" spans="2:8" x14ac:dyDescent="0.2">
      <c r="B37" s="168" t="s">
        <v>403</v>
      </c>
      <c r="C37" s="184">
        <v>0</v>
      </c>
      <c r="D37" s="184">
        <v>2043274.15</v>
      </c>
      <c r="E37" s="184">
        <f t="shared" si="4"/>
        <v>2043274.15</v>
      </c>
      <c r="F37" s="184">
        <v>2042724.12</v>
      </c>
      <c r="G37" s="184">
        <v>1942755.9</v>
      </c>
      <c r="H37" s="203">
        <f t="shared" si="5"/>
        <v>550.02999999979511</v>
      </c>
    </row>
    <row r="38" spans="2:8" x14ac:dyDescent="0.2">
      <c r="B38" s="168" t="s">
        <v>404</v>
      </c>
      <c r="C38" s="184">
        <v>0</v>
      </c>
      <c r="D38" s="184">
        <v>3067198.78</v>
      </c>
      <c r="E38" s="184">
        <f t="shared" si="4"/>
        <v>3067198.78</v>
      </c>
      <c r="F38" s="184">
        <v>2932292.83</v>
      </c>
      <c r="G38" s="184">
        <v>2801654.21</v>
      </c>
      <c r="H38" s="203">
        <f t="shared" si="5"/>
        <v>134905.94999999972</v>
      </c>
    </row>
    <row r="39" spans="2:8" x14ac:dyDescent="0.2">
      <c r="B39" s="169" t="s">
        <v>405</v>
      </c>
      <c r="C39" s="184">
        <v>0</v>
      </c>
      <c r="D39" s="184">
        <v>3138026.58</v>
      </c>
      <c r="E39" s="184">
        <f t="shared" si="4"/>
        <v>3138026.58</v>
      </c>
      <c r="F39" s="184">
        <v>3030306.56</v>
      </c>
      <c r="G39" s="184">
        <v>2901364.04</v>
      </c>
      <c r="H39" s="203">
        <f t="shared" si="5"/>
        <v>107720.02000000002</v>
      </c>
    </row>
    <row r="40" spans="2:8" ht="25.5" x14ac:dyDescent="0.2">
      <c r="B40" s="169" t="s">
        <v>406</v>
      </c>
      <c r="C40" s="184">
        <v>0</v>
      </c>
      <c r="D40" s="184">
        <v>2534507.11</v>
      </c>
      <c r="E40" s="184">
        <f t="shared" si="4"/>
        <v>2534507.11</v>
      </c>
      <c r="F40" s="184">
        <v>2533307.09</v>
      </c>
      <c r="G40" s="184">
        <v>2420868.65</v>
      </c>
      <c r="H40" s="203">
        <f t="shared" si="5"/>
        <v>1200.0200000000186</v>
      </c>
    </row>
    <row r="41" spans="2:8" x14ac:dyDescent="0.2">
      <c r="B41" s="169" t="s">
        <v>407</v>
      </c>
      <c r="C41" s="184">
        <v>0</v>
      </c>
      <c r="D41" s="184">
        <v>4061703.89</v>
      </c>
      <c r="E41" s="184">
        <f t="shared" si="4"/>
        <v>4061703.89</v>
      </c>
      <c r="F41" s="184">
        <v>4058743.86</v>
      </c>
      <c r="G41" s="184">
        <v>3876641.31</v>
      </c>
      <c r="H41" s="203">
        <f t="shared" si="5"/>
        <v>2960.0300000002608</v>
      </c>
    </row>
    <row r="42" spans="2:8" x14ac:dyDescent="0.2">
      <c r="B42" s="169" t="s">
        <v>408</v>
      </c>
      <c r="C42" s="184">
        <v>0</v>
      </c>
      <c r="D42" s="184">
        <v>853461.54</v>
      </c>
      <c r="E42" s="184">
        <f t="shared" si="4"/>
        <v>853461.54</v>
      </c>
      <c r="F42" s="184">
        <v>853461.54</v>
      </c>
      <c r="G42" s="184">
        <v>816082.76</v>
      </c>
      <c r="H42" s="203">
        <f t="shared" si="5"/>
        <v>0</v>
      </c>
    </row>
    <row r="43" spans="2:8" x14ac:dyDescent="0.2">
      <c r="B43" s="169" t="s">
        <v>409</v>
      </c>
      <c r="C43" s="184">
        <v>0</v>
      </c>
      <c r="D43" s="184">
        <v>1970839.72</v>
      </c>
      <c r="E43" s="184">
        <f t="shared" si="4"/>
        <v>1970839.72</v>
      </c>
      <c r="F43" s="184">
        <v>1850789.72</v>
      </c>
      <c r="G43" s="184">
        <v>1807246.74</v>
      </c>
      <c r="H43" s="203">
        <f t="shared" si="5"/>
        <v>120050</v>
      </c>
    </row>
    <row r="44" spans="2:8" x14ac:dyDescent="0.2">
      <c r="B44" s="169" t="s">
        <v>410</v>
      </c>
      <c r="C44" s="184">
        <v>0</v>
      </c>
      <c r="D44" s="184">
        <v>672</v>
      </c>
      <c r="E44" s="184">
        <f t="shared" si="4"/>
        <v>672</v>
      </c>
      <c r="F44" s="184">
        <v>672</v>
      </c>
      <c r="G44" s="184">
        <v>672</v>
      </c>
      <c r="H44" s="203">
        <f t="shared" si="5"/>
        <v>0</v>
      </c>
    </row>
    <row r="45" spans="2:8" x14ac:dyDescent="0.2">
      <c r="B45" s="169" t="s">
        <v>411</v>
      </c>
      <c r="C45" s="184">
        <v>0</v>
      </c>
      <c r="D45" s="184">
        <v>357837.74</v>
      </c>
      <c r="E45" s="184">
        <f t="shared" si="4"/>
        <v>357837.74</v>
      </c>
      <c r="F45" s="184">
        <v>350087.66</v>
      </c>
      <c r="G45" s="184">
        <v>350087.66</v>
      </c>
      <c r="H45" s="203">
        <f t="shared" si="5"/>
        <v>7750.0800000000163</v>
      </c>
    </row>
    <row r="46" spans="2:8" x14ac:dyDescent="0.2">
      <c r="B46" s="169" t="s">
        <v>412</v>
      </c>
      <c r="C46" s="184">
        <v>0</v>
      </c>
      <c r="D46" s="184">
        <v>0</v>
      </c>
      <c r="E46" s="184">
        <f t="shared" si="4"/>
        <v>0</v>
      </c>
      <c r="F46" s="184">
        <v>0</v>
      </c>
      <c r="G46" s="184">
        <v>0</v>
      </c>
      <c r="H46" s="203">
        <f t="shared" si="5"/>
        <v>0</v>
      </c>
    </row>
    <row r="47" spans="2:8" x14ac:dyDescent="0.2">
      <c r="B47" s="169" t="s">
        <v>413</v>
      </c>
      <c r="C47" s="184">
        <v>0</v>
      </c>
      <c r="D47" s="184">
        <v>767301.22</v>
      </c>
      <c r="E47" s="184">
        <f t="shared" si="4"/>
        <v>767301.22</v>
      </c>
      <c r="F47" s="184">
        <v>767301.22</v>
      </c>
      <c r="G47" s="184">
        <v>749543.84</v>
      </c>
      <c r="H47" s="203">
        <f t="shared" si="5"/>
        <v>0</v>
      </c>
    </row>
    <row r="48" spans="2:8" x14ac:dyDescent="0.2">
      <c r="B48" s="169" t="s">
        <v>414</v>
      </c>
      <c r="C48" s="184">
        <v>0</v>
      </c>
      <c r="D48" s="184">
        <v>3057758.43</v>
      </c>
      <c r="E48" s="184">
        <f t="shared" si="4"/>
        <v>3057758.43</v>
      </c>
      <c r="F48" s="184">
        <v>3057758.43</v>
      </c>
      <c r="G48" s="184">
        <v>2989244.08</v>
      </c>
      <c r="H48" s="203">
        <f t="shared" si="5"/>
        <v>0</v>
      </c>
    </row>
    <row r="49" spans="2:8" x14ac:dyDescent="0.2">
      <c r="B49" s="169" t="s">
        <v>415</v>
      </c>
      <c r="C49" s="184">
        <v>0</v>
      </c>
      <c r="D49" s="184">
        <v>1689101.57</v>
      </c>
      <c r="E49" s="184">
        <f t="shared" si="4"/>
        <v>1689101.57</v>
      </c>
      <c r="F49" s="184">
        <v>1646626.81</v>
      </c>
      <c r="G49" s="184">
        <v>1624228.41</v>
      </c>
      <c r="H49" s="203">
        <f t="shared" si="5"/>
        <v>42474.760000000009</v>
      </c>
    </row>
    <row r="50" spans="2:8" x14ac:dyDescent="0.2">
      <c r="B50" s="169" t="s">
        <v>416</v>
      </c>
      <c r="C50" s="184">
        <v>0</v>
      </c>
      <c r="D50" s="184">
        <v>93978.48</v>
      </c>
      <c r="E50" s="184">
        <f t="shared" si="4"/>
        <v>93978.48</v>
      </c>
      <c r="F50" s="184">
        <v>93978.48</v>
      </c>
      <c r="G50" s="184">
        <v>93978.48</v>
      </c>
      <c r="H50" s="203">
        <f t="shared" si="5"/>
        <v>0</v>
      </c>
    </row>
    <row r="51" spans="2:8" s="171" customFormat="1" x14ac:dyDescent="0.2">
      <c r="B51" s="169"/>
      <c r="C51" s="184"/>
      <c r="D51" s="184"/>
      <c r="E51" s="184"/>
      <c r="F51" s="184"/>
      <c r="G51" s="184"/>
      <c r="H51" s="203"/>
    </row>
    <row r="52" spans="2:8" x14ac:dyDescent="0.2">
      <c r="B52" s="167" t="s">
        <v>394</v>
      </c>
      <c r="C52" s="216">
        <f t="shared" ref="C52:H52" si="6">C9+C30</f>
        <v>88981959</v>
      </c>
      <c r="D52" s="216">
        <f t="shared" si="6"/>
        <v>7485012.3699999955</v>
      </c>
      <c r="E52" s="216">
        <f t="shared" si="6"/>
        <v>96466971.369999975</v>
      </c>
      <c r="F52" s="216">
        <f t="shared" si="6"/>
        <v>90911958.349999964</v>
      </c>
      <c r="G52" s="216">
        <f t="shared" si="6"/>
        <v>88955671.829999983</v>
      </c>
      <c r="H52" s="216">
        <f t="shared" si="6"/>
        <v>5555013.0199999996</v>
      </c>
    </row>
    <row r="53" spans="2:8" ht="13.5" thickBot="1" x14ac:dyDescent="0.25">
      <c r="B53" s="172"/>
      <c r="C53" s="28"/>
      <c r="D53" s="28"/>
      <c r="E53" s="28"/>
      <c r="F53" s="28"/>
      <c r="G53" s="28"/>
      <c r="H53" s="28"/>
    </row>
    <row r="522" spans="2:8" x14ac:dyDescent="0.2">
      <c r="B522" s="173"/>
      <c r="C522" s="173"/>
      <c r="D522" s="173"/>
      <c r="E522" s="173"/>
      <c r="F522" s="173"/>
      <c r="G522" s="173"/>
      <c r="H522" s="173"/>
    </row>
  </sheetData>
  <mergeCells count="8">
    <mergeCell ref="B2:H2"/>
    <mergeCell ref="B3:H3"/>
    <mergeCell ref="B4:H4"/>
    <mergeCell ref="B5:H5"/>
    <mergeCell ref="B6:H6"/>
    <mergeCell ref="B7:B8"/>
    <mergeCell ref="C7:G7"/>
    <mergeCell ref="H7:H8"/>
  </mergeCells>
  <pageMargins left="0.7" right="0.7" top="0.75" bottom="0.75" header="0.3" footer="0.3"/>
  <pageSetup scale="72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6"/>
  <sheetViews>
    <sheetView tabSelected="1" workbookViewId="0">
      <pane ySplit="9" topLeftCell="A75" activePane="bottomLeft" state="frozen"/>
      <selection pane="bottomLeft" activeCell="E89" sqref="E89"/>
    </sheetView>
  </sheetViews>
  <sheetFormatPr baseColWidth="10" defaultColWidth="11" defaultRowHeight="12.75" x14ac:dyDescent="0.2"/>
  <cols>
    <col min="1" max="1" width="52.85546875" style="1" customWidth="1"/>
    <col min="2" max="2" width="11.28515625" style="1" bestFit="1" customWidth="1"/>
    <col min="3" max="3" width="14.42578125" style="1" customWidth="1"/>
    <col min="4" max="4" width="13.85546875" style="1" customWidth="1"/>
    <col min="5" max="5" width="14.140625" style="1" customWidth="1"/>
    <col min="6" max="6" width="14.5703125" style="1" customWidth="1"/>
    <col min="7" max="7" width="15.5703125" style="1" bestFit="1" customWidth="1"/>
    <col min="8" max="16384" width="11" style="1"/>
  </cols>
  <sheetData>
    <row r="1" spans="1:7" ht="13.5" thickBot="1" x14ac:dyDescent="0.25"/>
    <row r="2" spans="1:7" x14ac:dyDescent="0.2">
      <c r="A2" s="3" t="s">
        <v>0</v>
      </c>
      <c r="B2" s="4"/>
      <c r="C2" s="4"/>
      <c r="D2" s="4"/>
      <c r="E2" s="4"/>
      <c r="F2" s="4"/>
      <c r="G2" s="140"/>
    </row>
    <row r="3" spans="1:7" x14ac:dyDescent="0.2">
      <c r="A3" s="66" t="s">
        <v>313</v>
      </c>
      <c r="B3" s="67"/>
      <c r="C3" s="67"/>
      <c r="D3" s="67"/>
      <c r="E3" s="67"/>
      <c r="F3" s="67"/>
      <c r="G3" s="141"/>
    </row>
    <row r="4" spans="1:7" x14ac:dyDescent="0.2">
      <c r="A4" s="66" t="s">
        <v>418</v>
      </c>
      <c r="B4" s="67"/>
      <c r="C4" s="67"/>
      <c r="D4" s="67"/>
      <c r="E4" s="67"/>
      <c r="F4" s="67"/>
      <c r="G4" s="141"/>
    </row>
    <row r="5" spans="1:7" x14ac:dyDescent="0.2">
      <c r="A5" s="66" t="s">
        <v>125</v>
      </c>
      <c r="B5" s="67"/>
      <c r="C5" s="67"/>
      <c r="D5" s="67"/>
      <c r="E5" s="67"/>
      <c r="F5" s="67"/>
      <c r="G5" s="141"/>
    </row>
    <row r="6" spans="1:7" ht="13.5" thickBot="1" x14ac:dyDescent="0.25">
      <c r="A6" s="69" t="s">
        <v>3</v>
      </c>
      <c r="B6" s="70"/>
      <c r="C6" s="70"/>
      <c r="D6" s="70"/>
      <c r="E6" s="70"/>
      <c r="F6" s="70"/>
      <c r="G6" s="142"/>
    </row>
    <row r="7" spans="1:7" ht="15.75" customHeight="1" x14ac:dyDescent="0.2">
      <c r="A7" s="3" t="s">
        <v>4</v>
      </c>
      <c r="B7" s="161" t="s">
        <v>315</v>
      </c>
      <c r="C7" s="162"/>
      <c r="D7" s="162"/>
      <c r="E7" s="162"/>
      <c r="F7" s="163"/>
      <c r="G7" s="75" t="s">
        <v>316</v>
      </c>
    </row>
    <row r="8" spans="1:7" ht="15.75" customHeight="1" thickBot="1" x14ac:dyDescent="0.25">
      <c r="A8" s="66"/>
      <c r="B8" s="9"/>
      <c r="C8" s="10"/>
      <c r="D8" s="10"/>
      <c r="E8" s="10"/>
      <c r="F8" s="11"/>
      <c r="G8" s="174"/>
    </row>
    <row r="9" spans="1:7" ht="26.25" thickBot="1" x14ac:dyDescent="0.25">
      <c r="A9" s="69"/>
      <c r="B9" s="175" t="s">
        <v>206</v>
      </c>
      <c r="C9" s="77" t="s">
        <v>317</v>
      </c>
      <c r="D9" s="77" t="s">
        <v>318</v>
      </c>
      <c r="E9" s="77" t="s">
        <v>204</v>
      </c>
      <c r="F9" s="77" t="s">
        <v>223</v>
      </c>
      <c r="G9" s="78"/>
    </row>
    <row r="10" spans="1:7" x14ac:dyDescent="0.2">
      <c r="A10" s="176"/>
      <c r="B10" s="177"/>
      <c r="C10" s="177"/>
      <c r="D10" s="177"/>
      <c r="E10" s="177"/>
      <c r="F10" s="177"/>
      <c r="G10" s="177"/>
    </row>
    <row r="11" spans="1:7" x14ac:dyDescent="0.2">
      <c r="A11" s="178" t="s">
        <v>419</v>
      </c>
      <c r="B11" s="200">
        <f t="shared" ref="B11:G11" si="0">B12+B22+B31+B42</f>
        <v>52469874</v>
      </c>
      <c r="C11" s="200">
        <f t="shared" si="0"/>
        <v>5098694.88</v>
      </c>
      <c r="D11" s="200">
        <f t="shared" si="0"/>
        <v>57568568.880000003</v>
      </c>
      <c r="E11" s="200">
        <f t="shared" si="0"/>
        <v>53151295.579999998</v>
      </c>
      <c r="F11" s="200">
        <f t="shared" si="0"/>
        <v>52638674.009999998</v>
      </c>
      <c r="G11" s="200">
        <f t="shared" si="0"/>
        <v>4417273.3000000045</v>
      </c>
    </row>
    <row r="12" spans="1:7" x14ac:dyDescent="0.2">
      <c r="A12" s="178" t="s">
        <v>420</v>
      </c>
      <c r="B12" s="200">
        <f>SUM(B13:B20)</f>
        <v>0</v>
      </c>
      <c r="C12" s="200">
        <f>SUM(C13:C20)</f>
        <v>0</v>
      </c>
      <c r="D12" s="200">
        <f>SUM(D13:D20)</f>
        <v>0</v>
      </c>
      <c r="E12" s="200">
        <f>SUM(E13:E20)</f>
        <v>0</v>
      </c>
      <c r="F12" s="200">
        <f>SUM(F13:F20)</f>
        <v>0</v>
      </c>
      <c r="G12" s="200">
        <f>D12-E12</f>
        <v>0</v>
      </c>
    </row>
    <row r="13" spans="1:7" x14ac:dyDescent="0.2">
      <c r="A13" s="179" t="s">
        <v>421</v>
      </c>
      <c r="B13" s="198"/>
      <c r="C13" s="198"/>
      <c r="D13" s="198">
        <f>B13+C13</f>
        <v>0</v>
      </c>
      <c r="E13" s="198"/>
      <c r="F13" s="198"/>
      <c r="G13" s="198">
        <f t="shared" ref="G13:G20" si="1">D13-E13</f>
        <v>0</v>
      </c>
    </row>
    <row r="14" spans="1:7" x14ac:dyDescent="0.2">
      <c r="A14" s="179" t="s">
        <v>422</v>
      </c>
      <c r="B14" s="198"/>
      <c r="C14" s="198"/>
      <c r="D14" s="198">
        <f t="shared" ref="D14:D20" si="2">B14+C14</f>
        <v>0</v>
      </c>
      <c r="E14" s="198"/>
      <c r="F14" s="198"/>
      <c r="G14" s="198">
        <f t="shared" si="1"/>
        <v>0</v>
      </c>
    </row>
    <row r="15" spans="1:7" x14ac:dyDescent="0.2">
      <c r="A15" s="179" t="s">
        <v>423</v>
      </c>
      <c r="B15" s="198"/>
      <c r="C15" s="198"/>
      <c r="D15" s="198">
        <f t="shared" si="2"/>
        <v>0</v>
      </c>
      <c r="E15" s="198"/>
      <c r="F15" s="198"/>
      <c r="G15" s="198">
        <f t="shared" si="1"/>
        <v>0</v>
      </c>
    </row>
    <row r="16" spans="1:7" x14ac:dyDescent="0.2">
      <c r="A16" s="179" t="s">
        <v>424</v>
      </c>
      <c r="B16" s="198"/>
      <c r="C16" s="198"/>
      <c r="D16" s="198">
        <f t="shared" si="2"/>
        <v>0</v>
      </c>
      <c r="E16" s="198"/>
      <c r="F16" s="198"/>
      <c r="G16" s="198">
        <f t="shared" si="1"/>
        <v>0</v>
      </c>
    </row>
    <row r="17" spans="1:7" x14ac:dyDescent="0.2">
      <c r="A17" s="179" t="s">
        <v>425</v>
      </c>
      <c r="B17" s="198"/>
      <c r="C17" s="198"/>
      <c r="D17" s="198">
        <f t="shared" si="2"/>
        <v>0</v>
      </c>
      <c r="E17" s="198"/>
      <c r="F17" s="198"/>
      <c r="G17" s="198">
        <f t="shared" si="1"/>
        <v>0</v>
      </c>
    </row>
    <row r="18" spans="1:7" x14ac:dyDescent="0.2">
      <c r="A18" s="179" t="s">
        <v>426</v>
      </c>
      <c r="B18" s="198"/>
      <c r="C18" s="198"/>
      <c r="D18" s="198">
        <f t="shared" si="2"/>
        <v>0</v>
      </c>
      <c r="E18" s="198"/>
      <c r="F18" s="198"/>
      <c r="G18" s="198">
        <f t="shared" si="1"/>
        <v>0</v>
      </c>
    </row>
    <row r="19" spans="1:7" x14ac:dyDescent="0.2">
      <c r="A19" s="179" t="s">
        <v>427</v>
      </c>
      <c r="B19" s="198"/>
      <c r="C19" s="198"/>
      <c r="D19" s="198">
        <f t="shared" si="2"/>
        <v>0</v>
      </c>
      <c r="E19" s="198"/>
      <c r="F19" s="198"/>
      <c r="G19" s="198">
        <f t="shared" si="1"/>
        <v>0</v>
      </c>
    </row>
    <row r="20" spans="1:7" x14ac:dyDescent="0.2">
      <c r="A20" s="179" t="s">
        <v>428</v>
      </c>
      <c r="B20" s="198"/>
      <c r="C20" s="198"/>
      <c r="D20" s="198">
        <f t="shared" si="2"/>
        <v>0</v>
      </c>
      <c r="E20" s="198"/>
      <c r="F20" s="198"/>
      <c r="G20" s="198">
        <f t="shared" si="1"/>
        <v>0</v>
      </c>
    </row>
    <row r="21" spans="1:7" x14ac:dyDescent="0.2">
      <c r="A21" s="180"/>
      <c r="B21" s="198"/>
      <c r="C21" s="198"/>
      <c r="D21" s="198"/>
      <c r="E21" s="198"/>
      <c r="F21" s="198"/>
      <c r="G21" s="198"/>
    </row>
    <row r="22" spans="1:7" x14ac:dyDescent="0.2">
      <c r="A22" s="178" t="s">
        <v>429</v>
      </c>
      <c r="B22" s="200">
        <f>SUM(B23:B29)</f>
        <v>52469874</v>
      </c>
      <c r="C22" s="200">
        <f>SUM(C23:C29)</f>
        <v>5098694.88</v>
      </c>
      <c r="D22" s="200">
        <f>SUM(D23:D29)</f>
        <v>57568568.880000003</v>
      </c>
      <c r="E22" s="200">
        <f>SUM(E23:E29)</f>
        <v>53151295.579999998</v>
      </c>
      <c r="F22" s="200">
        <f>SUM(F23:F29)</f>
        <v>52638674.009999998</v>
      </c>
      <c r="G22" s="200">
        <f t="shared" ref="G22:G29" si="3">D22-E22</f>
        <v>4417273.3000000045</v>
      </c>
    </row>
    <row r="23" spans="1:7" x14ac:dyDescent="0.2">
      <c r="A23" s="179" t="s">
        <v>430</v>
      </c>
      <c r="B23" s="198"/>
      <c r="C23" s="198"/>
      <c r="D23" s="198">
        <f>B23+C23</f>
        <v>0</v>
      </c>
      <c r="E23" s="198"/>
      <c r="F23" s="198"/>
      <c r="G23" s="198">
        <f t="shared" si="3"/>
        <v>0</v>
      </c>
    </row>
    <row r="24" spans="1:7" x14ac:dyDescent="0.2">
      <c r="A24" s="179" t="s">
        <v>431</v>
      </c>
      <c r="B24" s="198"/>
      <c r="C24" s="198"/>
      <c r="D24" s="198">
        <f t="shared" ref="D24:D29" si="4">B24+C24</f>
        <v>0</v>
      </c>
      <c r="E24" s="198"/>
      <c r="F24" s="198"/>
      <c r="G24" s="198">
        <f t="shared" si="3"/>
        <v>0</v>
      </c>
    </row>
    <row r="25" spans="1:7" x14ac:dyDescent="0.2">
      <c r="A25" s="179" t="s">
        <v>432</v>
      </c>
      <c r="B25" s="198"/>
      <c r="C25" s="198"/>
      <c r="D25" s="198">
        <f t="shared" si="4"/>
        <v>0</v>
      </c>
      <c r="E25" s="198"/>
      <c r="F25" s="198"/>
      <c r="G25" s="198">
        <f t="shared" si="3"/>
        <v>0</v>
      </c>
    </row>
    <row r="26" spans="1:7" x14ac:dyDescent="0.2">
      <c r="A26" s="179" t="s">
        <v>433</v>
      </c>
      <c r="B26" s="198"/>
      <c r="C26" s="198"/>
      <c r="D26" s="198">
        <f t="shared" si="4"/>
        <v>0</v>
      </c>
      <c r="E26" s="198"/>
      <c r="F26" s="198"/>
      <c r="G26" s="198">
        <f t="shared" si="3"/>
        <v>0</v>
      </c>
    </row>
    <row r="27" spans="1:7" x14ac:dyDescent="0.2">
      <c r="A27" s="179" t="s">
        <v>434</v>
      </c>
      <c r="B27" s="198">
        <v>52469874</v>
      </c>
      <c r="C27" s="198">
        <v>5098694.88</v>
      </c>
      <c r="D27" s="198">
        <f t="shared" si="4"/>
        <v>57568568.880000003</v>
      </c>
      <c r="E27" s="198">
        <v>53151295.579999998</v>
      </c>
      <c r="F27" s="198">
        <v>52638674.009999998</v>
      </c>
      <c r="G27" s="198">
        <f t="shared" si="3"/>
        <v>4417273.3000000045</v>
      </c>
    </row>
    <row r="28" spans="1:7" x14ac:dyDescent="0.2">
      <c r="A28" s="179" t="s">
        <v>435</v>
      </c>
      <c r="B28" s="198"/>
      <c r="C28" s="198"/>
      <c r="D28" s="198">
        <f t="shared" si="4"/>
        <v>0</v>
      </c>
      <c r="E28" s="198"/>
      <c r="F28" s="198"/>
      <c r="G28" s="198">
        <f t="shared" si="3"/>
        <v>0</v>
      </c>
    </row>
    <row r="29" spans="1:7" x14ac:dyDescent="0.2">
      <c r="A29" s="179" t="s">
        <v>436</v>
      </c>
      <c r="B29" s="198"/>
      <c r="C29" s="198"/>
      <c r="D29" s="198">
        <f t="shared" si="4"/>
        <v>0</v>
      </c>
      <c r="E29" s="198"/>
      <c r="F29" s="198"/>
      <c r="G29" s="198">
        <f t="shared" si="3"/>
        <v>0</v>
      </c>
    </row>
    <row r="30" spans="1:7" x14ac:dyDescent="0.2">
      <c r="A30" s="180"/>
      <c r="B30" s="198"/>
      <c r="C30" s="198"/>
      <c r="D30" s="198"/>
      <c r="E30" s="198"/>
      <c r="F30" s="198"/>
      <c r="G30" s="198"/>
    </row>
    <row r="31" spans="1:7" x14ac:dyDescent="0.2">
      <c r="A31" s="178" t="s">
        <v>437</v>
      </c>
      <c r="B31" s="200">
        <f>SUM(B32:B40)</f>
        <v>0</v>
      </c>
      <c r="C31" s="200">
        <f>SUM(C32:C40)</f>
        <v>0</v>
      </c>
      <c r="D31" s="200">
        <f>SUM(D32:D40)</f>
        <v>0</v>
      </c>
      <c r="E31" s="200">
        <f>SUM(E32:E40)</f>
        <v>0</v>
      </c>
      <c r="F31" s="200">
        <f>SUM(F32:F40)</f>
        <v>0</v>
      </c>
      <c r="G31" s="200">
        <f t="shared" ref="G31:G40" si="5">D31-E31</f>
        <v>0</v>
      </c>
    </row>
    <row r="32" spans="1:7" x14ac:dyDescent="0.2">
      <c r="A32" s="179" t="s">
        <v>438</v>
      </c>
      <c r="B32" s="198"/>
      <c r="C32" s="198"/>
      <c r="D32" s="198">
        <f>B32+C32</f>
        <v>0</v>
      </c>
      <c r="E32" s="198"/>
      <c r="F32" s="198"/>
      <c r="G32" s="198">
        <f t="shared" si="5"/>
        <v>0</v>
      </c>
    </row>
    <row r="33" spans="1:7" x14ac:dyDescent="0.2">
      <c r="A33" s="179" t="s">
        <v>439</v>
      </c>
      <c r="B33" s="198"/>
      <c r="C33" s="198"/>
      <c r="D33" s="198">
        <f t="shared" ref="D33:D40" si="6">B33+C33</f>
        <v>0</v>
      </c>
      <c r="E33" s="198"/>
      <c r="F33" s="198"/>
      <c r="G33" s="198">
        <f t="shared" si="5"/>
        <v>0</v>
      </c>
    </row>
    <row r="34" spans="1:7" x14ac:dyDescent="0.2">
      <c r="A34" s="179" t="s">
        <v>440</v>
      </c>
      <c r="B34" s="198"/>
      <c r="C34" s="198"/>
      <c r="D34" s="198">
        <f t="shared" si="6"/>
        <v>0</v>
      </c>
      <c r="E34" s="198"/>
      <c r="F34" s="198"/>
      <c r="G34" s="198">
        <f t="shared" si="5"/>
        <v>0</v>
      </c>
    </row>
    <row r="35" spans="1:7" x14ac:dyDescent="0.2">
      <c r="A35" s="179" t="s">
        <v>441</v>
      </c>
      <c r="B35" s="198"/>
      <c r="C35" s="198"/>
      <c r="D35" s="198">
        <f t="shared" si="6"/>
        <v>0</v>
      </c>
      <c r="E35" s="198"/>
      <c r="F35" s="198"/>
      <c r="G35" s="198">
        <f t="shared" si="5"/>
        <v>0</v>
      </c>
    </row>
    <row r="36" spans="1:7" x14ac:dyDescent="0.2">
      <c r="A36" s="179" t="s">
        <v>442</v>
      </c>
      <c r="B36" s="198"/>
      <c r="C36" s="198"/>
      <c r="D36" s="198">
        <f t="shared" si="6"/>
        <v>0</v>
      </c>
      <c r="E36" s="198"/>
      <c r="F36" s="198"/>
      <c r="G36" s="198">
        <f t="shared" si="5"/>
        <v>0</v>
      </c>
    </row>
    <row r="37" spans="1:7" x14ac:dyDescent="0.2">
      <c r="A37" s="179" t="s">
        <v>443</v>
      </c>
      <c r="B37" s="198"/>
      <c r="C37" s="198"/>
      <c r="D37" s="198">
        <f t="shared" si="6"/>
        <v>0</v>
      </c>
      <c r="E37" s="198"/>
      <c r="F37" s="198"/>
      <c r="G37" s="198">
        <f t="shared" si="5"/>
        <v>0</v>
      </c>
    </row>
    <row r="38" spans="1:7" x14ac:dyDescent="0.2">
      <c r="A38" s="179" t="s">
        <v>444</v>
      </c>
      <c r="B38" s="198"/>
      <c r="C38" s="198"/>
      <c r="D38" s="198">
        <f t="shared" si="6"/>
        <v>0</v>
      </c>
      <c r="E38" s="198"/>
      <c r="F38" s="198"/>
      <c r="G38" s="198">
        <f t="shared" si="5"/>
        <v>0</v>
      </c>
    </row>
    <row r="39" spans="1:7" x14ac:dyDescent="0.2">
      <c r="A39" s="179" t="s">
        <v>445</v>
      </c>
      <c r="B39" s="198"/>
      <c r="C39" s="198"/>
      <c r="D39" s="198">
        <f t="shared" si="6"/>
        <v>0</v>
      </c>
      <c r="E39" s="198"/>
      <c r="F39" s="198"/>
      <c r="G39" s="198">
        <f t="shared" si="5"/>
        <v>0</v>
      </c>
    </row>
    <row r="40" spans="1:7" x14ac:dyDescent="0.2">
      <c r="A40" s="179" t="s">
        <v>446</v>
      </c>
      <c r="B40" s="198"/>
      <c r="C40" s="198"/>
      <c r="D40" s="198">
        <f t="shared" si="6"/>
        <v>0</v>
      </c>
      <c r="E40" s="198"/>
      <c r="F40" s="198"/>
      <c r="G40" s="198">
        <f t="shared" si="5"/>
        <v>0</v>
      </c>
    </row>
    <row r="41" spans="1:7" x14ac:dyDescent="0.2">
      <c r="A41" s="180"/>
      <c r="B41" s="198"/>
      <c r="C41" s="198"/>
      <c r="D41" s="198"/>
      <c r="E41" s="198"/>
      <c r="F41" s="198"/>
      <c r="G41" s="198"/>
    </row>
    <row r="42" spans="1:7" x14ac:dyDescent="0.2">
      <c r="A42" s="178" t="s">
        <v>447</v>
      </c>
      <c r="B42" s="200">
        <f>SUM(B43:B46)</f>
        <v>0</v>
      </c>
      <c r="C42" s="200">
        <f>SUM(C43:C46)</f>
        <v>0</v>
      </c>
      <c r="D42" s="200">
        <f>SUM(D43:D46)</f>
        <v>0</v>
      </c>
      <c r="E42" s="200">
        <f>SUM(E43:E46)</f>
        <v>0</v>
      </c>
      <c r="F42" s="200">
        <f>SUM(F43:F46)</f>
        <v>0</v>
      </c>
      <c r="G42" s="200">
        <f>D42-E42</f>
        <v>0</v>
      </c>
    </row>
    <row r="43" spans="1:7" x14ac:dyDescent="0.2">
      <c r="A43" s="179" t="s">
        <v>448</v>
      </c>
      <c r="B43" s="198"/>
      <c r="C43" s="198"/>
      <c r="D43" s="198">
        <f>B43+C43</f>
        <v>0</v>
      </c>
      <c r="E43" s="198"/>
      <c r="F43" s="198"/>
      <c r="G43" s="198">
        <f>D43-E43</f>
        <v>0</v>
      </c>
    </row>
    <row r="44" spans="1:7" ht="25.5" x14ac:dyDescent="0.2">
      <c r="A44" s="19" t="s">
        <v>449</v>
      </c>
      <c r="B44" s="198"/>
      <c r="C44" s="198"/>
      <c r="D44" s="198">
        <f>B44+C44</f>
        <v>0</v>
      </c>
      <c r="E44" s="198"/>
      <c r="F44" s="198"/>
      <c r="G44" s="198">
        <f>D44-E44</f>
        <v>0</v>
      </c>
    </row>
    <row r="45" spans="1:7" x14ac:dyDescent="0.2">
      <c r="A45" s="179" t="s">
        <v>450</v>
      </c>
      <c r="B45" s="198"/>
      <c r="C45" s="198"/>
      <c r="D45" s="198">
        <f>B45+C45</f>
        <v>0</v>
      </c>
      <c r="E45" s="198"/>
      <c r="F45" s="198"/>
      <c r="G45" s="198">
        <f>D45-E45</f>
        <v>0</v>
      </c>
    </row>
    <row r="46" spans="1:7" x14ac:dyDescent="0.2">
      <c r="A46" s="179" t="s">
        <v>451</v>
      </c>
      <c r="B46" s="198"/>
      <c r="C46" s="198"/>
      <c r="D46" s="198">
        <f>B46+C46</f>
        <v>0</v>
      </c>
      <c r="E46" s="198"/>
      <c r="F46" s="198"/>
      <c r="G46" s="198">
        <f>D46-E46</f>
        <v>0</v>
      </c>
    </row>
    <row r="47" spans="1:7" x14ac:dyDescent="0.2">
      <c r="A47" s="180"/>
      <c r="B47" s="198"/>
      <c r="C47" s="198"/>
      <c r="D47" s="198"/>
      <c r="E47" s="198"/>
      <c r="F47" s="198"/>
      <c r="G47" s="198"/>
    </row>
    <row r="48" spans="1:7" x14ac:dyDescent="0.2">
      <c r="A48" s="178" t="s">
        <v>452</v>
      </c>
      <c r="B48" s="200">
        <f>B49+B59+B68+B79</f>
        <v>36512085</v>
      </c>
      <c r="C48" s="200">
        <f>C49+C59+C68+C79</f>
        <v>2386317.4900000002</v>
      </c>
      <c r="D48" s="200">
        <f>D49+D59+D68+D79</f>
        <v>38898402.490000002</v>
      </c>
      <c r="E48" s="200">
        <f>E49+E59+E68+E79</f>
        <v>37760662.770000003</v>
      </c>
      <c r="F48" s="200">
        <f>F49+F59+F68+F79</f>
        <v>36316997.82</v>
      </c>
      <c r="G48" s="200">
        <f t="shared" ref="G48:G83" si="7">D48-E48</f>
        <v>1137739.7199999988</v>
      </c>
    </row>
    <row r="49" spans="1:7" x14ac:dyDescent="0.2">
      <c r="A49" s="178" t="s">
        <v>420</v>
      </c>
      <c r="B49" s="200">
        <f>SUM(B50:B57)</f>
        <v>0</v>
      </c>
      <c r="C49" s="200">
        <f>SUM(C50:C57)</f>
        <v>0</v>
      </c>
      <c r="D49" s="200">
        <f>SUM(D50:D57)</f>
        <v>0</v>
      </c>
      <c r="E49" s="200">
        <f>SUM(E50:E57)</f>
        <v>0</v>
      </c>
      <c r="F49" s="200">
        <f>SUM(F50:F57)</f>
        <v>0</v>
      </c>
      <c r="G49" s="200">
        <f t="shared" si="7"/>
        <v>0</v>
      </c>
    </row>
    <row r="50" spans="1:7" x14ac:dyDescent="0.2">
      <c r="A50" s="179" t="s">
        <v>421</v>
      </c>
      <c r="B50" s="198"/>
      <c r="C50" s="198"/>
      <c r="D50" s="198">
        <f>B50+C50</f>
        <v>0</v>
      </c>
      <c r="E50" s="198"/>
      <c r="F50" s="198"/>
      <c r="G50" s="198">
        <f t="shared" si="7"/>
        <v>0</v>
      </c>
    </row>
    <row r="51" spans="1:7" x14ac:dyDescent="0.2">
      <c r="A51" s="179" t="s">
        <v>422</v>
      </c>
      <c r="B51" s="198"/>
      <c r="C51" s="198"/>
      <c r="D51" s="198">
        <f t="shared" ref="D51:D57" si="8">B51+C51</f>
        <v>0</v>
      </c>
      <c r="E51" s="198"/>
      <c r="F51" s="198"/>
      <c r="G51" s="198">
        <f t="shared" si="7"/>
        <v>0</v>
      </c>
    </row>
    <row r="52" spans="1:7" x14ac:dyDescent="0.2">
      <c r="A52" s="179" t="s">
        <v>423</v>
      </c>
      <c r="B52" s="198"/>
      <c r="C52" s="198"/>
      <c r="D52" s="198">
        <f t="shared" si="8"/>
        <v>0</v>
      </c>
      <c r="E52" s="198"/>
      <c r="F52" s="198"/>
      <c r="G52" s="198">
        <f t="shared" si="7"/>
        <v>0</v>
      </c>
    </row>
    <row r="53" spans="1:7" x14ac:dyDescent="0.2">
      <c r="A53" s="179" t="s">
        <v>424</v>
      </c>
      <c r="B53" s="198"/>
      <c r="C53" s="198"/>
      <c r="D53" s="198">
        <f t="shared" si="8"/>
        <v>0</v>
      </c>
      <c r="E53" s="198"/>
      <c r="F53" s="198"/>
      <c r="G53" s="198">
        <f t="shared" si="7"/>
        <v>0</v>
      </c>
    </row>
    <row r="54" spans="1:7" x14ac:dyDescent="0.2">
      <c r="A54" s="179" t="s">
        <v>425</v>
      </c>
      <c r="B54" s="198"/>
      <c r="C54" s="198"/>
      <c r="D54" s="198">
        <f t="shared" si="8"/>
        <v>0</v>
      </c>
      <c r="E54" s="198"/>
      <c r="F54" s="198"/>
      <c r="G54" s="198">
        <f t="shared" si="7"/>
        <v>0</v>
      </c>
    </row>
    <row r="55" spans="1:7" x14ac:dyDescent="0.2">
      <c r="A55" s="179" t="s">
        <v>426</v>
      </c>
      <c r="B55" s="198"/>
      <c r="C55" s="198"/>
      <c r="D55" s="198">
        <f t="shared" si="8"/>
        <v>0</v>
      </c>
      <c r="E55" s="198"/>
      <c r="F55" s="198"/>
      <c r="G55" s="198">
        <f t="shared" si="7"/>
        <v>0</v>
      </c>
    </row>
    <row r="56" spans="1:7" x14ac:dyDescent="0.2">
      <c r="A56" s="179" t="s">
        <v>427</v>
      </c>
      <c r="B56" s="198"/>
      <c r="C56" s="198"/>
      <c r="D56" s="198">
        <f t="shared" si="8"/>
        <v>0</v>
      </c>
      <c r="E56" s="198"/>
      <c r="F56" s="198"/>
      <c r="G56" s="198">
        <f t="shared" si="7"/>
        <v>0</v>
      </c>
    </row>
    <row r="57" spans="1:7" x14ac:dyDescent="0.2">
      <c r="A57" s="179" t="s">
        <v>428</v>
      </c>
      <c r="B57" s="198"/>
      <c r="C57" s="198"/>
      <c r="D57" s="198">
        <f t="shared" si="8"/>
        <v>0</v>
      </c>
      <c r="E57" s="198"/>
      <c r="F57" s="198"/>
      <c r="G57" s="198">
        <f t="shared" si="7"/>
        <v>0</v>
      </c>
    </row>
    <row r="58" spans="1:7" x14ac:dyDescent="0.2">
      <c r="A58" s="180"/>
      <c r="B58" s="198"/>
      <c r="C58" s="198"/>
      <c r="D58" s="198"/>
      <c r="E58" s="198"/>
      <c r="F58" s="198"/>
      <c r="G58" s="198"/>
    </row>
    <row r="59" spans="1:7" x14ac:dyDescent="0.2">
      <c r="A59" s="178" t="s">
        <v>429</v>
      </c>
      <c r="B59" s="200">
        <f>SUM(B60:B66)</f>
        <v>36512085</v>
      </c>
      <c r="C59" s="200">
        <f>SUM(C60:C66)</f>
        <v>2386317.4900000002</v>
      </c>
      <c r="D59" s="200">
        <f>SUM(D60:D66)</f>
        <v>38898402.490000002</v>
      </c>
      <c r="E59" s="200">
        <f>SUM(E60:E66)</f>
        <v>37760662.770000003</v>
      </c>
      <c r="F59" s="200">
        <f>SUM(F60:F66)</f>
        <v>36316997.82</v>
      </c>
      <c r="G59" s="200">
        <f t="shared" si="7"/>
        <v>1137739.7199999988</v>
      </c>
    </row>
    <row r="60" spans="1:7" x14ac:dyDescent="0.2">
      <c r="A60" s="179" t="s">
        <v>430</v>
      </c>
      <c r="B60" s="198"/>
      <c r="C60" s="198"/>
      <c r="D60" s="198">
        <f>B60+C60</f>
        <v>0</v>
      </c>
      <c r="E60" s="198"/>
      <c r="F60" s="198"/>
      <c r="G60" s="198">
        <f t="shared" si="7"/>
        <v>0</v>
      </c>
    </row>
    <row r="61" spans="1:7" x14ac:dyDescent="0.2">
      <c r="A61" s="179" t="s">
        <v>431</v>
      </c>
      <c r="B61" s="198"/>
      <c r="C61" s="198"/>
      <c r="D61" s="198">
        <f t="shared" ref="D61:D66" si="9">B61+C61</f>
        <v>0</v>
      </c>
      <c r="E61" s="198"/>
      <c r="F61" s="198"/>
      <c r="G61" s="198">
        <f t="shared" si="7"/>
        <v>0</v>
      </c>
    </row>
    <row r="62" spans="1:7" x14ac:dyDescent="0.2">
      <c r="A62" s="179" t="s">
        <v>432</v>
      </c>
      <c r="B62" s="198"/>
      <c r="C62" s="198"/>
      <c r="D62" s="198">
        <f t="shared" si="9"/>
        <v>0</v>
      </c>
      <c r="E62" s="198"/>
      <c r="F62" s="198"/>
      <c r="G62" s="198">
        <f t="shared" si="7"/>
        <v>0</v>
      </c>
    </row>
    <row r="63" spans="1:7" x14ac:dyDescent="0.2">
      <c r="A63" s="179" t="s">
        <v>433</v>
      </c>
      <c r="B63" s="198"/>
      <c r="C63" s="198"/>
      <c r="D63" s="198">
        <f t="shared" si="9"/>
        <v>0</v>
      </c>
      <c r="E63" s="198"/>
      <c r="F63" s="198"/>
      <c r="G63" s="198">
        <f t="shared" si="7"/>
        <v>0</v>
      </c>
    </row>
    <row r="64" spans="1:7" x14ac:dyDescent="0.2">
      <c r="A64" s="179" t="s">
        <v>434</v>
      </c>
      <c r="B64" s="198">
        <v>36512085</v>
      </c>
      <c r="C64" s="198">
        <v>2386317.4900000002</v>
      </c>
      <c r="D64" s="198">
        <f t="shared" si="9"/>
        <v>38898402.490000002</v>
      </c>
      <c r="E64" s="198">
        <v>37760662.770000003</v>
      </c>
      <c r="F64" s="198">
        <v>36316997.82</v>
      </c>
      <c r="G64" s="198">
        <f t="shared" si="7"/>
        <v>1137739.7199999988</v>
      </c>
    </row>
    <row r="65" spans="1:7" x14ac:dyDescent="0.2">
      <c r="A65" s="179" t="s">
        <v>435</v>
      </c>
      <c r="B65" s="198"/>
      <c r="C65" s="198"/>
      <c r="D65" s="198">
        <f t="shared" si="9"/>
        <v>0</v>
      </c>
      <c r="E65" s="198"/>
      <c r="F65" s="198"/>
      <c r="G65" s="198">
        <f t="shared" si="7"/>
        <v>0</v>
      </c>
    </row>
    <row r="66" spans="1:7" x14ac:dyDescent="0.2">
      <c r="A66" s="179" t="s">
        <v>436</v>
      </c>
      <c r="B66" s="198"/>
      <c r="C66" s="198"/>
      <c r="D66" s="198">
        <f t="shared" si="9"/>
        <v>0</v>
      </c>
      <c r="E66" s="198"/>
      <c r="F66" s="198"/>
      <c r="G66" s="198">
        <f t="shared" si="7"/>
        <v>0</v>
      </c>
    </row>
    <row r="67" spans="1:7" x14ac:dyDescent="0.2">
      <c r="A67" s="180"/>
      <c r="B67" s="198"/>
      <c r="C67" s="198"/>
      <c r="D67" s="198"/>
      <c r="E67" s="198"/>
      <c r="F67" s="198"/>
      <c r="G67" s="198"/>
    </row>
    <row r="68" spans="1:7" x14ac:dyDescent="0.2">
      <c r="A68" s="178" t="s">
        <v>437</v>
      </c>
      <c r="B68" s="200">
        <f>SUM(B69:B77)</f>
        <v>0</v>
      </c>
      <c r="C68" s="200">
        <f>SUM(C69:C77)</f>
        <v>0</v>
      </c>
      <c r="D68" s="200">
        <f>SUM(D69:D77)</f>
        <v>0</v>
      </c>
      <c r="E68" s="200">
        <f>SUM(E69:E77)</f>
        <v>0</v>
      </c>
      <c r="F68" s="200">
        <f>SUM(F69:F77)</f>
        <v>0</v>
      </c>
      <c r="G68" s="200">
        <f t="shared" si="7"/>
        <v>0</v>
      </c>
    </row>
    <row r="69" spans="1:7" x14ac:dyDescent="0.2">
      <c r="A69" s="179" t="s">
        <v>438</v>
      </c>
      <c r="B69" s="198"/>
      <c r="C69" s="198"/>
      <c r="D69" s="198">
        <f>B69+C69</f>
        <v>0</v>
      </c>
      <c r="E69" s="198"/>
      <c r="F69" s="198"/>
      <c r="G69" s="198">
        <f t="shared" si="7"/>
        <v>0</v>
      </c>
    </row>
    <row r="70" spans="1:7" x14ac:dyDescent="0.2">
      <c r="A70" s="179" t="s">
        <v>439</v>
      </c>
      <c r="B70" s="198"/>
      <c r="C70" s="198"/>
      <c r="D70" s="198">
        <f t="shared" ref="D70:D77" si="10">B70+C70</f>
        <v>0</v>
      </c>
      <c r="E70" s="198"/>
      <c r="F70" s="198"/>
      <c r="G70" s="198">
        <f t="shared" si="7"/>
        <v>0</v>
      </c>
    </row>
    <row r="71" spans="1:7" x14ac:dyDescent="0.2">
      <c r="A71" s="179" t="s">
        <v>440</v>
      </c>
      <c r="B71" s="198"/>
      <c r="C71" s="198"/>
      <c r="D71" s="198">
        <f t="shared" si="10"/>
        <v>0</v>
      </c>
      <c r="E71" s="198"/>
      <c r="F71" s="198"/>
      <c r="G71" s="198">
        <f t="shared" si="7"/>
        <v>0</v>
      </c>
    </row>
    <row r="72" spans="1:7" x14ac:dyDescent="0.2">
      <c r="A72" s="179" t="s">
        <v>441</v>
      </c>
      <c r="B72" s="198"/>
      <c r="C72" s="198"/>
      <c r="D72" s="198">
        <f t="shared" si="10"/>
        <v>0</v>
      </c>
      <c r="E72" s="198"/>
      <c r="F72" s="198"/>
      <c r="G72" s="198">
        <f t="shared" si="7"/>
        <v>0</v>
      </c>
    </row>
    <row r="73" spans="1:7" x14ac:dyDescent="0.2">
      <c r="A73" s="179" t="s">
        <v>442</v>
      </c>
      <c r="B73" s="198"/>
      <c r="C73" s="198"/>
      <c r="D73" s="198">
        <f t="shared" si="10"/>
        <v>0</v>
      </c>
      <c r="E73" s="198"/>
      <c r="F73" s="198"/>
      <c r="G73" s="198">
        <f t="shared" si="7"/>
        <v>0</v>
      </c>
    </row>
    <row r="74" spans="1:7" x14ac:dyDescent="0.2">
      <c r="A74" s="179" t="s">
        <v>443</v>
      </c>
      <c r="B74" s="198"/>
      <c r="C74" s="198"/>
      <c r="D74" s="198">
        <f t="shared" si="10"/>
        <v>0</v>
      </c>
      <c r="E74" s="198"/>
      <c r="F74" s="198"/>
      <c r="G74" s="198">
        <f t="shared" si="7"/>
        <v>0</v>
      </c>
    </row>
    <row r="75" spans="1:7" x14ac:dyDescent="0.2">
      <c r="A75" s="179" t="s">
        <v>444</v>
      </c>
      <c r="B75" s="198"/>
      <c r="C75" s="198"/>
      <c r="D75" s="198">
        <f t="shared" si="10"/>
        <v>0</v>
      </c>
      <c r="E75" s="198"/>
      <c r="F75" s="198"/>
      <c r="G75" s="198">
        <f t="shared" si="7"/>
        <v>0</v>
      </c>
    </row>
    <row r="76" spans="1:7" x14ac:dyDescent="0.2">
      <c r="A76" s="179" t="s">
        <v>445</v>
      </c>
      <c r="B76" s="198"/>
      <c r="C76" s="198"/>
      <c r="D76" s="198">
        <f t="shared" si="10"/>
        <v>0</v>
      </c>
      <c r="E76" s="198"/>
      <c r="F76" s="198"/>
      <c r="G76" s="198">
        <f t="shared" si="7"/>
        <v>0</v>
      </c>
    </row>
    <row r="77" spans="1:7" x14ac:dyDescent="0.2">
      <c r="A77" s="181" t="s">
        <v>446</v>
      </c>
      <c r="B77" s="217"/>
      <c r="C77" s="217"/>
      <c r="D77" s="217">
        <f t="shared" si="10"/>
        <v>0</v>
      </c>
      <c r="E77" s="217"/>
      <c r="F77" s="217"/>
      <c r="G77" s="217">
        <f t="shared" si="7"/>
        <v>0</v>
      </c>
    </row>
    <row r="78" spans="1:7" x14ac:dyDescent="0.2">
      <c r="A78" s="180"/>
      <c r="B78" s="198"/>
      <c r="C78" s="198"/>
      <c r="D78" s="198"/>
      <c r="E78" s="198"/>
      <c r="F78" s="198"/>
      <c r="G78" s="198"/>
    </row>
    <row r="79" spans="1:7" x14ac:dyDescent="0.2">
      <c r="A79" s="178" t="s">
        <v>447</v>
      </c>
      <c r="B79" s="200">
        <f>SUM(B80:B83)</f>
        <v>0</v>
      </c>
      <c r="C79" s="200">
        <f>SUM(C80:C83)</f>
        <v>0</v>
      </c>
      <c r="D79" s="200">
        <f>SUM(D80:D83)</f>
        <v>0</v>
      </c>
      <c r="E79" s="200">
        <f>SUM(E80:E83)</f>
        <v>0</v>
      </c>
      <c r="F79" s="200">
        <f>SUM(F80:F83)</f>
        <v>0</v>
      </c>
      <c r="G79" s="200">
        <f t="shared" si="7"/>
        <v>0</v>
      </c>
    </row>
    <row r="80" spans="1:7" x14ac:dyDescent="0.2">
      <c r="A80" s="179" t="s">
        <v>448</v>
      </c>
      <c r="B80" s="198"/>
      <c r="C80" s="198"/>
      <c r="D80" s="198">
        <f>B80+C80</f>
        <v>0</v>
      </c>
      <c r="E80" s="198"/>
      <c r="F80" s="198"/>
      <c r="G80" s="198">
        <f t="shared" si="7"/>
        <v>0</v>
      </c>
    </row>
    <row r="81" spans="1:7" ht="25.5" x14ac:dyDescent="0.2">
      <c r="A81" s="19" t="s">
        <v>449</v>
      </c>
      <c r="B81" s="198"/>
      <c r="C81" s="198"/>
      <c r="D81" s="198">
        <f>B81+C81</f>
        <v>0</v>
      </c>
      <c r="E81" s="198"/>
      <c r="F81" s="198"/>
      <c r="G81" s="198">
        <f t="shared" si="7"/>
        <v>0</v>
      </c>
    </row>
    <row r="82" spans="1:7" x14ac:dyDescent="0.2">
      <c r="A82" s="179" t="s">
        <v>450</v>
      </c>
      <c r="B82" s="198"/>
      <c r="C82" s="198"/>
      <c r="D82" s="198">
        <f>B82+C82</f>
        <v>0</v>
      </c>
      <c r="E82" s="198"/>
      <c r="F82" s="198"/>
      <c r="G82" s="198">
        <f t="shared" si="7"/>
        <v>0</v>
      </c>
    </row>
    <row r="83" spans="1:7" x14ac:dyDescent="0.2">
      <c r="A83" s="179" t="s">
        <v>451</v>
      </c>
      <c r="B83" s="198"/>
      <c r="C83" s="198"/>
      <c r="D83" s="198">
        <f>B83+C83</f>
        <v>0</v>
      </c>
      <c r="E83" s="198"/>
      <c r="F83" s="198"/>
      <c r="G83" s="198">
        <f t="shared" si="7"/>
        <v>0</v>
      </c>
    </row>
    <row r="84" spans="1:7" x14ac:dyDescent="0.2">
      <c r="A84" s="180"/>
      <c r="B84" s="198"/>
      <c r="C84" s="198"/>
      <c r="D84" s="198"/>
      <c r="E84" s="198"/>
      <c r="F84" s="198"/>
      <c r="G84" s="198"/>
    </row>
    <row r="85" spans="1:7" x14ac:dyDescent="0.2">
      <c r="A85" s="178" t="s">
        <v>394</v>
      </c>
      <c r="B85" s="200">
        <f t="shared" ref="B85:G85" si="11">B11+B48</f>
        <v>88981959</v>
      </c>
      <c r="C85" s="200">
        <f t="shared" si="11"/>
        <v>7485012.3700000001</v>
      </c>
      <c r="D85" s="200">
        <f t="shared" si="11"/>
        <v>96466971.370000005</v>
      </c>
      <c r="E85" s="200">
        <f t="shared" si="11"/>
        <v>90911958.349999994</v>
      </c>
      <c r="F85" s="200">
        <f t="shared" si="11"/>
        <v>88955671.829999998</v>
      </c>
      <c r="G85" s="200">
        <f t="shared" si="11"/>
        <v>5555013.0200000033</v>
      </c>
    </row>
    <row r="86" spans="1:7" ht="13.5" thickBot="1" x14ac:dyDescent="0.25">
      <c r="A86" s="182"/>
      <c r="B86" s="183"/>
      <c r="C86" s="183"/>
      <c r="D86" s="183"/>
      <c r="E86" s="183"/>
      <c r="F86" s="183"/>
      <c r="G86" s="183"/>
    </row>
  </sheetData>
  <mergeCells count="8">
    <mergeCell ref="A2:G2"/>
    <mergeCell ref="A3:G3"/>
    <mergeCell ref="A4:G4"/>
    <mergeCell ref="A5:G5"/>
    <mergeCell ref="A6:G6"/>
    <mergeCell ref="A7:A9"/>
    <mergeCell ref="B7:F8"/>
    <mergeCell ref="G7:G9"/>
  </mergeCells>
  <pageMargins left="0.70866141732283472" right="0.70866141732283472" top="0.74803149606299213" bottom="0.74803149606299213" header="0.31496062992125984" footer="0.31496062992125984"/>
  <pageSetup scale="66" fitToHeight="0" orientation="portrait" r:id="rId1"/>
  <rowBreaks count="1" manualBreakCount="1">
    <brk id="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F1_ESF</vt:lpstr>
      <vt:lpstr>F2_IADPOP</vt:lpstr>
      <vt:lpstr>F3_IAODF</vt:lpstr>
      <vt:lpstr>F4_BP</vt:lpstr>
      <vt:lpstr>F5_EAID</vt:lpstr>
      <vt:lpstr>F6a_EAEPED_COG</vt:lpstr>
      <vt:lpstr>F6b_EAEPED_CA</vt:lpstr>
      <vt:lpstr>F6d_EAEPED_CF</vt:lpstr>
      <vt:lpstr>'F1_ESF'!Títulos_a_imprimir</vt:lpstr>
      <vt:lpstr>'F5_EAID'!Títulos_a_imprimir</vt:lpstr>
      <vt:lpstr>'F6a_EAEPED_COG'!Títulos_a_imprimir</vt:lpstr>
      <vt:lpstr>'F6d_EAEPED_CF'!Títulos_a_imprimir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2025-02-13T16:39:50Z</dcterms:created>
  <dcterms:modified xsi:type="dcterms:W3CDTF">2025-02-13T16:56:07Z</dcterms:modified>
</cp:coreProperties>
</file>