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GINA INSTITUCIONAL\2026\"/>
    </mc:Choice>
  </mc:AlternateContent>
  <bookViews>
    <workbookView xWindow="0" yWindow="0" windowWidth="20490" windowHeight="7320"/>
  </bookViews>
  <sheets>
    <sheet name="F1_ESF" sheetId="1" r:id="rId1"/>
    <sheet name="F2_IADPOP" sheetId="2" r:id="rId2"/>
    <sheet name="F3_IAODF" sheetId="3" r:id="rId3"/>
    <sheet name="F4_BP" sheetId="4" r:id="rId4"/>
    <sheet name="F5_EAID" sheetId="5" r:id="rId5"/>
    <sheet name="F6a_EAEPED_COG" sheetId="6" r:id="rId6"/>
    <sheet name="F6b_EAEPED_CA" sheetId="7" r:id="rId7"/>
    <sheet name="F6d_EAEPED_CF" sheetId="8" r:id="rId8"/>
  </sheets>
  <definedNames>
    <definedName name="_xlnm.Print_Titles" localSheetId="0">F1_ESF!$2:$5</definedName>
    <definedName name="_xlnm.Print_Titles" localSheetId="4">F5_EAID!$2:$8</definedName>
    <definedName name="_xlnm.Print_Titles" localSheetId="5">F6a_EAEPED_COG!$2:$9</definedName>
    <definedName name="_xlnm.Print_Titles" localSheetId="7">F6d_EAEPED_CF!$2:$9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3" i="8" l="1"/>
  <c r="I83" i="8" s="1"/>
  <c r="F82" i="8"/>
  <c r="I82" i="8" s="1"/>
  <c r="F81" i="8"/>
  <c r="F79" i="8" s="1"/>
  <c r="I79" i="8" s="1"/>
  <c r="F80" i="8"/>
  <c r="I80" i="8" s="1"/>
  <c r="H79" i="8"/>
  <c r="G79" i="8"/>
  <c r="E79" i="8"/>
  <c r="D79" i="8"/>
  <c r="F77" i="8"/>
  <c r="I77" i="8" s="1"/>
  <c r="F76" i="8"/>
  <c r="I76" i="8" s="1"/>
  <c r="F75" i="8"/>
  <c r="I75" i="8" s="1"/>
  <c r="F74" i="8"/>
  <c r="I74" i="8" s="1"/>
  <c r="F73" i="8"/>
  <c r="I73" i="8" s="1"/>
  <c r="F72" i="8"/>
  <c r="I72" i="8" s="1"/>
  <c r="F71" i="8"/>
  <c r="I71" i="8" s="1"/>
  <c r="F70" i="8"/>
  <c r="F68" i="8" s="1"/>
  <c r="I68" i="8" s="1"/>
  <c r="F69" i="8"/>
  <c r="I69" i="8" s="1"/>
  <c r="H68" i="8"/>
  <c r="G68" i="8"/>
  <c r="E68" i="8"/>
  <c r="D68" i="8"/>
  <c r="F66" i="8"/>
  <c r="I66" i="8" s="1"/>
  <c r="F65" i="8"/>
  <c r="I65" i="8" s="1"/>
  <c r="F64" i="8"/>
  <c r="I64" i="8" s="1"/>
  <c r="F63" i="8"/>
  <c r="I63" i="8" s="1"/>
  <c r="F62" i="8"/>
  <c r="I62" i="8" s="1"/>
  <c r="F61" i="8"/>
  <c r="F59" i="8" s="1"/>
  <c r="I59" i="8" s="1"/>
  <c r="F60" i="8"/>
  <c r="I60" i="8" s="1"/>
  <c r="H59" i="8"/>
  <c r="G59" i="8"/>
  <c r="E59" i="8"/>
  <c r="D59" i="8"/>
  <c r="F57" i="8"/>
  <c r="I57" i="8" s="1"/>
  <c r="F56" i="8"/>
  <c r="I56" i="8" s="1"/>
  <c r="F55" i="8"/>
  <c r="I55" i="8" s="1"/>
  <c r="F54" i="8"/>
  <c r="I54" i="8" s="1"/>
  <c r="F53" i="8"/>
  <c r="I53" i="8" s="1"/>
  <c r="F52" i="8"/>
  <c r="I52" i="8" s="1"/>
  <c r="F51" i="8"/>
  <c r="I51" i="8" s="1"/>
  <c r="F50" i="8"/>
  <c r="I50" i="8" s="1"/>
  <c r="H49" i="8"/>
  <c r="G49" i="8"/>
  <c r="F49" i="8"/>
  <c r="I49" i="8" s="1"/>
  <c r="E49" i="8"/>
  <c r="D49" i="8"/>
  <c r="H48" i="8"/>
  <c r="G48" i="8"/>
  <c r="E48" i="8"/>
  <c r="D48" i="8"/>
  <c r="F46" i="8"/>
  <c r="I46" i="8" s="1"/>
  <c r="F45" i="8"/>
  <c r="I45" i="8" s="1"/>
  <c r="F44" i="8"/>
  <c r="I44" i="8" s="1"/>
  <c r="F43" i="8"/>
  <c r="I43" i="8" s="1"/>
  <c r="H42" i="8"/>
  <c r="G42" i="8"/>
  <c r="E42" i="8"/>
  <c r="D42" i="8"/>
  <c r="F40" i="8"/>
  <c r="I40" i="8" s="1"/>
  <c r="F39" i="8"/>
  <c r="I39" i="8" s="1"/>
  <c r="F38" i="8"/>
  <c r="I38" i="8" s="1"/>
  <c r="F37" i="8"/>
  <c r="I37" i="8" s="1"/>
  <c r="F36" i="8"/>
  <c r="I36" i="8" s="1"/>
  <c r="F35" i="8"/>
  <c r="I35" i="8" s="1"/>
  <c r="F34" i="8"/>
  <c r="I34" i="8" s="1"/>
  <c r="F33" i="8"/>
  <c r="I33" i="8" s="1"/>
  <c r="F32" i="8"/>
  <c r="F31" i="8" s="1"/>
  <c r="I31" i="8" s="1"/>
  <c r="H31" i="8"/>
  <c r="G31" i="8"/>
  <c r="E31" i="8"/>
  <c r="D31" i="8"/>
  <c r="F29" i="8"/>
  <c r="I29" i="8" s="1"/>
  <c r="F28" i="8"/>
  <c r="I28" i="8" s="1"/>
  <c r="F27" i="8"/>
  <c r="I27" i="8" s="1"/>
  <c r="F26" i="8"/>
  <c r="I26" i="8" s="1"/>
  <c r="F25" i="8"/>
  <c r="I25" i="8" s="1"/>
  <c r="F24" i="8"/>
  <c r="I24" i="8" s="1"/>
  <c r="F23" i="8"/>
  <c r="F22" i="8" s="1"/>
  <c r="I22" i="8" s="1"/>
  <c r="H22" i="8"/>
  <c r="G22" i="8"/>
  <c r="E22" i="8"/>
  <c r="D22" i="8"/>
  <c r="F20" i="8"/>
  <c r="I20" i="8" s="1"/>
  <c r="F19" i="8"/>
  <c r="I19" i="8" s="1"/>
  <c r="F18" i="8"/>
  <c r="I18" i="8" s="1"/>
  <c r="F17" i="8"/>
  <c r="I17" i="8" s="1"/>
  <c r="F16" i="8"/>
  <c r="I16" i="8" s="1"/>
  <c r="F15" i="8"/>
  <c r="I15" i="8" s="1"/>
  <c r="F14" i="8"/>
  <c r="F12" i="8" s="1"/>
  <c r="F13" i="8"/>
  <c r="I13" i="8" s="1"/>
  <c r="H12" i="8"/>
  <c r="H11" i="8" s="1"/>
  <c r="H85" i="8" s="1"/>
  <c r="G12" i="8"/>
  <c r="E12" i="8"/>
  <c r="D12" i="8"/>
  <c r="D11" i="8" s="1"/>
  <c r="D85" i="8" s="1"/>
  <c r="G11" i="8"/>
  <c r="G85" i="8" s="1"/>
  <c r="E11" i="8"/>
  <c r="E85" i="8" s="1"/>
  <c r="F52" i="7"/>
  <c r="I52" i="7" s="1"/>
  <c r="F51" i="7"/>
  <c r="I51" i="7" s="1"/>
  <c r="F50" i="7"/>
  <c r="I50" i="7" s="1"/>
  <c r="F49" i="7"/>
  <c r="I49" i="7" s="1"/>
  <c r="F48" i="7"/>
  <c r="I48" i="7" s="1"/>
  <c r="F47" i="7"/>
  <c r="I47" i="7" s="1"/>
  <c r="F46" i="7"/>
  <c r="I46" i="7" s="1"/>
  <c r="F45" i="7"/>
  <c r="I45" i="7" s="1"/>
  <c r="F44" i="7"/>
  <c r="I44" i="7" s="1"/>
  <c r="F43" i="7"/>
  <c r="I43" i="7" s="1"/>
  <c r="F42" i="7"/>
  <c r="I42" i="7" s="1"/>
  <c r="F41" i="7"/>
  <c r="I41" i="7" s="1"/>
  <c r="F40" i="7"/>
  <c r="I40" i="7" s="1"/>
  <c r="F39" i="7"/>
  <c r="I39" i="7" s="1"/>
  <c r="F38" i="7"/>
  <c r="I38" i="7" s="1"/>
  <c r="F37" i="7"/>
  <c r="I37" i="7" s="1"/>
  <c r="F36" i="7"/>
  <c r="I36" i="7" s="1"/>
  <c r="F35" i="7"/>
  <c r="I35" i="7" s="1"/>
  <c r="F34" i="7"/>
  <c r="I34" i="7" s="1"/>
  <c r="F33" i="7"/>
  <c r="I33" i="7" s="1"/>
  <c r="F32" i="7"/>
  <c r="I32" i="7" s="1"/>
  <c r="H31" i="7"/>
  <c r="G31" i="7"/>
  <c r="F31" i="7"/>
  <c r="E31" i="7"/>
  <c r="D31" i="7"/>
  <c r="F30" i="7"/>
  <c r="I30" i="7" s="1"/>
  <c r="F29" i="7"/>
  <c r="I29" i="7" s="1"/>
  <c r="F28" i="7"/>
  <c r="I28" i="7" s="1"/>
  <c r="F27" i="7"/>
  <c r="I27" i="7" s="1"/>
  <c r="F26" i="7"/>
  <c r="I26" i="7" s="1"/>
  <c r="F25" i="7"/>
  <c r="I25" i="7" s="1"/>
  <c r="F24" i="7"/>
  <c r="I24" i="7" s="1"/>
  <c r="F23" i="7"/>
  <c r="I23" i="7" s="1"/>
  <c r="F22" i="7"/>
  <c r="I22" i="7" s="1"/>
  <c r="F21" i="7"/>
  <c r="I21" i="7" s="1"/>
  <c r="F20" i="7"/>
  <c r="I20" i="7" s="1"/>
  <c r="F19" i="7"/>
  <c r="I19" i="7" s="1"/>
  <c r="F18" i="7"/>
  <c r="I18" i="7" s="1"/>
  <c r="F17" i="7"/>
  <c r="I17" i="7" s="1"/>
  <c r="F16" i="7"/>
  <c r="I16" i="7" s="1"/>
  <c r="F15" i="7"/>
  <c r="I15" i="7" s="1"/>
  <c r="F14" i="7"/>
  <c r="I14" i="7" s="1"/>
  <c r="F13" i="7"/>
  <c r="I13" i="7" s="1"/>
  <c r="F12" i="7"/>
  <c r="I12" i="7" s="1"/>
  <c r="F11" i="7"/>
  <c r="I11" i="7" s="1"/>
  <c r="F10" i="7"/>
  <c r="F9" i="7" s="1"/>
  <c r="F54" i="7" s="1"/>
  <c r="H9" i="7"/>
  <c r="H54" i="7" s="1"/>
  <c r="G9" i="7"/>
  <c r="G54" i="7" s="1"/>
  <c r="E9" i="7"/>
  <c r="E54" i="7" s="1"/>
  <c r="D9" i="7"/>
  <c r="D54" i="7" s="1"/>
  <c r="F158" i="6"/>
  <c r="I158" i="6" s="1"/>
  <c r="F157" i="6"/>
  <c r="I157" i="6" s="1"/>
  <c r="F156" i="6"/>
  <c r="I156" i="6" s="1"/>
  <c r="F155" i="6"/>
  <c r="I155" i="6" s="1"/>
  <c r="F154" i="6"/>
  <c r="I154" i="6" s="1"/>
  <c r="F153" i="6"/>
  <c r="I153" i="6" s="1"/>
  <c r="F152" i="6"/>
  <c r="I152" i="6" s="1"/>
  <c r="H151" i="6"/>
  <c r="G151" i="6"/>
  <c r="E151" i="6"/>
  <c r="D151" i="6"/>
  <c r="F150" i="6"/>
  <c r="I150" i="6" s="1"/>
  <c r="F149" i="6"/>
  <c r="I149" i="6" s="1"/>
  <c r="F148" i="6"/>
  <c r="F147" i="6" s="1"/>
  <c r="I147" i="6" s="1"/>
  <c r="H147" i="6"/>
  <c r="G147" i="6"/>
  <c r="E147" i="6"/>
  <c r="D147" i="6"/>
  <c r="F146" i="6"/>
  <c r="I146" i="6" s="1"/>
  <c r="F145" i="6"/>
  <c r="I145" i="6" s="1"/>
  <c r="F144" i="6"/>
  <c r="I144" i="6" s="1"/>
  <c r="F143" i="6"/>
  <c r="I143" i="6" s="1"/>
  <c r="F142" i="6"/>
  <c r="I142" i="6" s="1"/>
  <c r="F141" i="6"/>
  <c r="I141" i="6" s="1"/>
  <c r="F140" i="6"/>
  <c r="F138" i="6" s="1"/>
  <c r="I138" i="6" s="1"/>
  <c r="F139" i="6"/>
  <c r="I139" i="6" s="1"/>
  <c r="H138" i="6"/>
  <c r="G138" i="6"/>
  <c r="E138" i="6"/>
  <c r="D138" i="6"/>
  <c r="F137" i="6"/>
  <c r="I137" i="6" s="1"/>
  <c r="F136" i="6"/>
  <c r="F134" i="6" s="1"/>
  <c r="I134" i="6" s="1"/>
  <c r="F135" i="6"/>
  <c r="I135" i="6" s="1"/>
  <c r="H134" i="6"/>
  <c r="G134" i="6"/>
  <c r="E134" i="6"/>
  <c r="D134" i="6"/>
  <c r="F133" i="6"/>
  <c r="I133" i="6" s="1"/>
  <c r="F132" i="6"/>
  <c r="I132" i="6" s="1"/>
  <c r="F131" i="6"/>
  <c r="I131" i="6" s="1"/>
  <c r="F130" i="6"/>
  <c r="I130" i="6" s="1"/>
  <c r="F129" i="6"/>
  <c r="I129" i="6" s="1"/>
  <c r="F128" i="6"/>
  <c r="I128" i="6" s="1"/>
  <c r="F127" i="6"/>
  <c r="I127" i="6" s="1"/>
  <c r="F126" i="6"/>
  <c r="F124" i="6" s="1"/>
  <c r="I124" i="6" s="1"/>
  <c r="F125" i="6"/>
  <c r="I125" i="6" s="1"/>
  <c r="H124" i="6"/>
  <c r="G124" i="6"/>
  <c r="E124" i="6"/>
  <c r="D124" i="6"/>
  <c r="F123" i="6"/>
  <c r="I123" i="6" s="1"/>
  <c r="F122" i="6"/>
  <c r="I122" i="6" s="1"/>
  <c r="F121" i="6"/>
  <c r="I121" i="6" s="1"/>
  <c r="F120" i="6"/>
  <c r="I120" i="6" s="1"/>
  <c r="F119" i="6"/>
  <c r="I119" i="6" s="1"/>
  <c r="F118" i="6"/>
  <c r="I118" i="6" s="1"/>
  <c r="F117" i="6"/>
  <c r="I117" i="6" s="1"/>
  <c r="F116" i="6"/>
  <c r="F114" i="6" s="1"/>
  <c r="I114" i="6" s="1"/>
  <c r="F115" i="6"/>
  <c r="I115" i="6" s="1"/>
  <c r="H114" i="6"/>
  <c r="G114" i="6"/>
  <c r="E114" i="6"/>
  <c r="D114" i="6"/>
  <c r="F113" i="6"/>
  <c r="I113" i="6" s="1"/>
  <c r="F112" i="6"/>
  <c r="I112" i="6" s="1"/>
  <c r="F111" i="6"/>
  <c r="I111" i="6" s="1"/>
  <c r="F110" i="6"/>
  <c r="I110" i="6" s="1"/>
  <c r="F109" i="6"/>
  <c r="I109" i="6" s="1"/>
  <c r="F108" i="6"/>
  <c r="I108" i="6" s="1"/>
  <c r="F107" i="6"/>
  <c r="I107" i="6" s="1"/>
  <c r="F106" i="6"/>
  <c r="F104" i="6" s="1"/>
  <c r="I104" i="6" s="1"/>
  <c r="F105" i="6"/>
  <c r="I105" i="6" s="1"/>
  <c r="H104" i="6"/>
  <c r="G104" i="6"/>
  <c r="E104" i="6"/>
  <c r="D104" i="6"/>
  <c r="F103" i="6"/>
  <c r="I103" i="6" s="1"/>
  <c r="F102" i="6"/>
  <c r="I102" i="6" s="1"/>
  <c r="F101" i="6"/>
  <c r="I101" i="6" s="1"/>
  <c r="F100" i="6"/>
  <c r="I100" i="6" s="1"/>
  <c r="F99" i="6"/>
  <c r="I99" i="6" s="1"/>
  <c r="F98" i="6"/>
  <c r="I98" i="6" s="1"/>
  <c r="F97" i="6"/>
  <c r="I97" i="6" s="1"/>
  <c r="F96" i="6"/>
  <c r="F94" i="6" s="1"/>
  <c r="I94" i="6" s="1"/>
  <c r="F95" i="6"/>
  <c r="I95" i="6" s="1"/>
  <c r="H94" i="6"/>
  <c r="G94" i="6"/>
  <c r="E94" i="6"/>
  <c r="D94" i="6"/>
  <c r="F93" i="6"/>
  <c r="I93" i="6" s="1"/>
  <c r="F92" i="6"/>
  <c r="I92" i="6" s="1"/>
  <c r="F91" i="6"/>
  <c r="I91" i="6" s="1"/>
  <c r="F90" i="6"/>
  <c r="I90" i="6" s="1"/>
  <c r="F89" i="6"/>
  <c r="I89" i="6" s="1"/>
  <c r="F88" i="6"/>
  <c r="F86" i="6" s="1"/>
  <c r="F87" i="6"/>
  <c r="I87" i="6" s="1"/>
  <c r="H86" i="6"/>
  <c r="H85" i="6" s="1"/>
  <c r="G86" i="6"/>
  <c r="E86" i="6"/>
  <c r="D86" i="6"/>
  <c r="D85" i="6" s="1"/>
  <c r="G85" i="6"/>
  <c r="E85" i="6"/>
  <c r="F83" i="6"/>
  <c r="I83" i="6" s="1"/>
  <c r="F82" i="6"/>
  <c r="I82" i="6" s="1"/>
  <c r="F81" i="6"/>
  <c r="I81" i="6" s="1"/>
  <c r="F80" i="6"/>
  <c r="I80" i="6" s="1"/>
  <c r="F79" i="6"/>
  <c r="I79" i="6" s="1"/>
  <c r="F78" i="6"/>
  <c r="I78" i="6" s="1"/>
  <c r="F77" i="6"/>
  <c r="F76" i="6" s="1"/>
  <c r="I76" i="6" s="1"/>
  <c r="H76" i="6"/>
  <c r="G76" i="6"/>
  <c r="E76" i="6"/>
  <c r="D76" i="6"/>
  <c r="F75" i="6"/>
  <c r="I75" i="6" s="1"/>
  <c r="F74" i="6"/>
  <c r="I74" i="6" s="1"/>
  <c r="F73" i="6"/>
  <c r="I73" i="6" s="1"/>
  <c r="H72" i="6"/>
  <c r="G72" i="6"/>
  <c r="F72" i="6"/>
  <c r="I72" i="6" s="1"/>
  <c r="E72" i="6"/>
  <c r="D72" i="6"/>
  <c r="F71" i="6"/>
  <c r="I71" i="6" s="1"/>
  <c r="F70" i="6"/>
  <c r="I70" i="6" s="1"/>
  <c r="F69" i="6"/>
  <c r="I69" i="6" s="1"/>
  <c r="F68" i="6"/>
  <c r="I68" i="6" s="1"/>
  <c r="F67" i="6"/>
  <c r="I67" i="6" s="1"/>
  <c r="F66" i="6"/>
  <c r="I66" i="6" s="1"/>
  <c r="F65" i="6"/>
  <c r="F63" i="6" s="1"/>
  <c r="I63" i="6" s="1"/>
  <c r="F64" i="6"/>
  <c r="I64" i="6" s="1"/>
  <c r="H63" i="6"/>
  <c r="G63" i="6"/>
  <c r="E63" i="6"/>
  <c r="D63" i="6"/>
  <c r="F62" i="6"/>
  <c r="I62" i="6" s="1"/>
  <c r="F61" i="6"/>
  <c r="F59" i="6" s="1"/>
  <c r="I59" i="6" s="1"/>
  <c r="F60" i="6"/>
  <c r="I60" i="6" s="1"/>
  <c r="H59" i="6"/>
  <c r="G59" i="6"/>
  <c r="E59" i="6"/>
  <c r="D59" i="6"/>
  <c r="F58" i="6"/>
  <c r="I58" i="6" s="1"/>
  <c r="F57" i="6"/>
  <c r="I57" i="6" s="1"/>
  <c r="F56" i="6"/>
  <c r="I56" i="6" s="1"/>
  <c r="F55" i="6"/>
  <c r="I55" i="6" s="1"/>
  <c r="F54" i="6"/>
  <c r="I54" i="6" s="1"/>
  <c r="F53" i="6"/>
  <c r="I53" i="6" s="1"/>
  <c r="F52" i="6"/>
  <c r="I52" i="6" s="1"/>
  <c r="F51" i="6"/>
  <c r="F49" i="6" s="1"/>
  <c r="F50" i="6"/>
  <c r="I50" i="6" s="1"/>
  <c r="H49" i="6"/>
  <c r="G49" i="6"/>
  <c r="E49" i="6"/>
  <c r="D49" i="6"/>
  <c r="F48" i="6"/>
  <c r="I48" i="6" s="1"/>
  <c r="F47" i="6"/>
  <c r="I47" i="6" s="1"/>
  <c r="F46" i="6"/>
  <c r="I46" i="6" s="1"/>
  <c r="F45" i="6"/>
  <c r="I45" i="6" s="1"/>
  <c r="F44" i="6"/>
  <c r="I44" i="6" s="1"/>
  <c r="F43" i="6"/>
  <c r="I43" i="6" s="1"/>
  <c r="F42" i="6"/>
  <c r="I42" i="6" s="1"/>
  <c r="F41" i="6"/>
  <c r="F39" i="6" s="1"/>
  <c r="F40" i="6"/>
  <c r="I40" i="6" s="1"/>
  <c r="H39" i="6"/>
  <c r="G39" i="6"/>
  <c r="E39" i="6"/>
  <c r="D39" i="6"/>
  <c r="F38" i="6"/>
  <c r="I38" i="6" s="1"/>
  <c r="F37" i="6"/>
  <c r="I37" i="6" s="1"/>
  <c r="F36" i="6"/>
  <c r="I36" i="6" s="1"/>
  <c r="F35" i="6"/>
  <c r="I35" i="6" s="1"/>
  <c r="F34" i="6"/>
  <c r="I34" i="6" s="1"/>
  <c r="F33" i="6"/>
  <c r="I33" i="6" s="1"/>
  <c r="F32" i="6"/>
  <c r="I32" i="6" s="1"/>
  <c r="F31" i="6"/>
  <c r="F29" i="6" s="1"/>
  <c r="F30" i="6"/>
  <c r="I30" i="6" s="1"/>
  <c r="H29" i="6"/>
  <c r="G29" i="6"/>
  <c r="E29" i="6"/>
  <c r="D29" i="6"/>
  <c r="F28" i="6"/>
  <c r="I28" i="6" s="1"/>
  <c r="F27" i="6"/>
  <c r="I27" i="6" s="1"/>
  <c r="F26" i="6"/>
  <c r="I26" i="6" s="1"/>
  <c r="F25" i="6"/>
  <c r="I25" i="6" s="1"/>
  <c r="F24" i="6"/>
  <c r="I24" i="6" s="1"/>
  <c r="F23" i="6"/>
  <c r="I23" i="6" s="1"/>
  <c r="F22" i="6"/>
  <c r="I22" i="6" s="1"/>
  <c r="F21" i="6"/>
  <c r="F19" i="6" s="1"/>
  <c r="F20" i="6"/>
  <c r="I20" i="6" s="1"/>
  <c r="H19" i="6"/>
  <c r="G19" i="6"/>
  <c r="E19" i="6"/>
  <c r="D19" i="6"/>
  <c r="F18" i="6"/>
  <c r="I18" i="6" s="1"/>
  <c r="F17" i="6"/>
  <c r="I17" i="6" s="1"/>
  <c r="F16" i="6"/>
  <c r="I16" i="6" s="1"/>
  <c r="F15" i="6"/>
  <c r="I15" i="6" s="1"/>
  <c r="F14" i="6"/>
  <c r="I14" i="6" s="1"/>
  <c r="F13" i="6"/>
  <c r="F11" i="6" s="1"/>
  <c r="F12" i="6"/>
  <c r="I12" i="6" s="1"/>
  <c r="H11" i="6"/>
  <c r="H10" i="6" s="1"/>
  <c r="H160" i="6" s="1"/>
  <c r="G11" i="6"/>
  <c r="E11" i="6"/>
  <c r="D11" i="6"/>
  <c r="D10" i="6" s="1"/>
  <c r="G10" i="6"/>
  <c r="G160" i="6" s="1"/>
  <c r="E10" i="6"/>
  <c r="E160" i="6" s="1"/>
  <c r="G77" i="5"/>
  <c r="F77" i="5"/>
  <c r="D77" i="5"/>
  <c r="C77" i="5"/>
  <c r="H76" i="5"/>
  <c r="E76" i="5"/>
  <c r="E77" i="5" s="1"/>
  <c r="H75" i="5"/>
  <c r="H77" i="5" s="1"/>
  <c r="E75" i="5"/>
  <c r="H70" i="5"/>
  <c r="E70" i="5"/>
  <c r="H69" i="5"/>
  <c r="G69" i="5"/>
  <c r="F69" i="5"/>
  <c r="E69" i="5"/>
  <c r="D69" i="5"/>
  <c r="C69" i="5"/>
  <c r="H65" i="5"/>
  <c r="E65" i="5"/>
  <c r="H64" i="5"/>
  <c r="E64" i="5"/>
  <c r="H63" i="5"/>
  <c r="E63" i="5"/>
  <c r="E61" i="5" s="1"/>
  <c r="H62" i="5"/>
  <c r="E62" i="5"/>
  <c r="H61" i="5"/>
  <c r="G61" i="5"/>
  <c r="F61" i="5"/>
  <c r="D61" i="5"/>
  <c r="C61" i="5"/>
  <c r="H60" i="5"/>
  <c r="E60" i="5"/>
  <c r="H59" i="5"/>
  <c r="E59" i="5"/>
  <c r="H58" i="5"/>
  <c r="E58" i="5"/>
  <c r="H57" i="5"/>
  <c r="H56" i="5" s="1"/>
  <c r="E57" i="5"/>
  <c r="E56" i="5" s="1"/>
  <c r="G56" i="5"/>
  <c r="F56" i="5"/>
  <c r="D56" i="5"/>
  <c r="C56" i="5"/>
  <c r="H55" i="5"/>
  <c r="E55" i="5"/>
  <c r="H54" i="5"/>
  <c r="E54" i="5"/>
  <c r="H53" i="5"/>
  <c r="E53" i="5"/>
  <c r="H52" i="5"/>
  <c r="E52" i="5"/>
  <c r="H51" i="5"/>
  <c r="E51" i="5"/>
  <c r="H50" i="5"/>
  <c r="E50" i="5"/>
  <c r="H49" i="5"/>
  <c r="E49" i="5"/>
  <c r="E47" i="5" s="1"/>
  <c r="E67" i="5" s="1"/>
  <c r="H48" i="5"/>
  <c r="E48" i="5"/>
  <c r="H47" i="5"/>
  <c r="G47" i="5"/>
  <c r="G67" i="5" s="1"/>
  <c r="F47" i="5"/>
  <c r="F67" i="5" s="1"/>
  <c r="D47" i="5"/>
  <c r="D67" i="5" s="1"/>
  <c r="C47" i="5"/>
  <c r="C67" i="5" s="1"/>
  <c r="H40" i="5"/>
  <c r="E40" i="5"/>
  <c r="H39" i="5"/>
  <c r="E39" i="5"/>
  <c r="H38" i="5"/>
  <c r="G38" i="5"/>
  <c r="F38" i="5"/>
  <c r="E38" i="5"/>
  <c r="D38" i="5"/>
  <c r="C38" i="5"/>
  <c r="H37" i="5"/>
  <c r="E37" i="5"/>
  <c r="H36" i="5"/>
  <c r="G36" i="5"/>
  <c r="F36" i="5"/>
  <c r="E36" i="5"/>
  <c r="D36" i="5"/>
  <c r="C36" i="5"/>
  <c r="H35" i="5"/>
  <c r="E35" i="5"/>
  <c r="H34" i="5"/>
  <c r="E34" i="5"/>
  <c r="H33" i="5"/>
  <c r="E33" i="5"/>
  <c r="H32" i="5"/>
  <c r="E32" i="5"/>
  <c r="H31" i="5"/>
  <c r="E31" i="5"/>
  <c r="E29" i="5" s="1"/>
  <c r="H30" i="5"/>
  <c r="H29" i="5" s="1"/>
  <c r="E30" i="5"/>
  <c r="G29" i="5"/>
  <c r="F29" i="5"/>
  <c r="D29" i="5"/>
  <c r="C29" i="5"/>
  <c r="H28" i="5"/>
  <c r="E28" i="5"/>
  <c r="H27" i="5"/>
  <c r="E27" i="5"/>
  <c r="H26" i="5"/>
  <c r="E26" i="5"/>
  <c r="H25" i="5"/>
  <c r="E25" i="5"/>
  <c r="H24" i="5"/>
  <c r="E24" i="5"/>
  <c r="H23" i="5"/>
  <c r="E23" i="5"/>
  <c r="H22" i="5"/>
  <c r="E22" i="5"/>
  <c r="H21" i="5"/>
  <c r="E21" i="5"/>
  <c r="H20" i="5"/>
  <c r="E20" i="5"/>
  <c r="H19" i="5"/>
  <c r="E19" i="5"/>
  <c r="E17" i="5" s="1"/>
  <c r="H18" i="5"/>
  <c r="H17" i="5" s="1"/>
  <c r="E18" i="5"/>
  <c r="G17" i="5"/>
  <c r="G42" i="5" s="1"/>
  <c r="G72" i="5" s="1"/>
  <c r="F17" i="5"/>
  <c r="F42" i="5" s="1"/>
  <c r="F72" i="5" s="1"/>
  <c r="D17" i="5"/>
  <c r="D42" i="5" s="1"/>
  <c r="D72" i="5" s="1"/>
  <c r="C17" i="5"/>
  <c r="C42" i="5" s="1"/>
  <c r="C72" i="5" s="1"/>
  <c r="H16" i="5"/>
  <c r="E16" i="5"/>
  <c r="H15" i="5"/>
  <c r="E15" i="5"/>
  <c r="H14" i="5"/>
  <c r="E14" i="5"/>
  <c r="H13" i="5"/>
  <c r="E13" i="5"/>
  <c r="H12" i="5"/>
  <c r="E12" i="5"/>
  <c r="H11" i="5"/>
  <c r="E11" i="5"/>
  <c r="H10" i="5"/>
  <c r="H42" i="5" s="1"/>
  <c r="E10" i="5"/>
  <c r="E42" i="5" s="1"/>
  <c r="E72" i="5" s="1"/>
  <c r="F80" i="4"/>
  <c r="E80" i="4"/>
  <c r="F78" i="4"/>
  <c r="E78" i="4"/>
  <c r="D78" i="4"/>
  <c r="F76" i="4"/>
  <c r="E76" i="4"/>
  <c r="D76" i="4"/>
  <c r="F75" i="4"/>
  <c r="F74" i="4" s="1"/>
  <c r="F82" i="4" s="1"/>
  <c r="F84" i="4" s="1"/>
  <c r="E75" i="4"/>
  <c r="E74" i="4" s="1"/>
  <c r="D75" i="4"/>
  <c r="D74" i="4"/>
  <c r="F72" i="4"/>
  <c r="E72" i="4"/>
  <c r="E82" i="4" s="1"/>
  <c r="E84" i="4" s="1"/>
  <c r="D72" i="4"/>
  <c r="D82" i="4" s="1"/>
  <c r="D84" i="4" s="1"/>
  <c r="E64" i="4"/>
  <c r="E66" i="4" s="1"/>
  <c r="F62" i="4"/>
  <c r="E62" i="4"/>
  <c r="F60" i="4"/>
  <c r="E60" i="4"/>
  <c r="D60" i="4"/>
  <c r="F58" i="4"/>
  <c r="E58" i="4"/>
  <c r="D58" i="4"/>
  <c r="F57" i="4"/>
  <c r="E57" i="4"/>
  <c r="D57" i="4"/>
  <c r="F56" i="4"/>
  <c r="E56" i="4"/>
  <c r="D56" i="4"/>
  <c r="F54" i="4"/>
  <c r="F64" i="4" s="1"/>
  <c r="F66" i="4" s="1"/>
  <c r="E54" i="4"/>
  <c r="D54" i="4"/>
  <c r="D64" i="4" s="1"/>
  <c r="D66" i="4" s="1"/>
  <c r="E48" i="4"/>
  <c r="E12" i="4" s="1"/>
  <c r="E9" i="4" s="1"/>
  <c r="E22" i="4" s="1"/>
  <c r="E24" i="4" s="1"/>
  <c r="E26" i="4" s="1"/>
  <c r="E35" i="4" s="1"/>
  <c r="F44" i="4"/>
  <c r="E44" i="4"/>
  <c r="D44" i="4"/>
  <c r="F41" i="4"/>
  <c r="F48" i="4" s="1"/>
  <c r="F12" i="4" s="1"/>
  <c r="F9" i="4" s="1"/>
  <c r="F22" i="4" s="1"/>
  <c r="F24" i="4" s="1"/>
  <c r="F26" i="4" s="1"/>
  <c r="F35" i="4" s="1"/>
  <c r="E41" i="4"/>
  <c r="D41" i="4"/>
  <c r="D48" i="4" s="1"/>
  <c r="D12" i="4" s="1"/>
  <c r="D9" i="4" s="1"/>
  <c r="D22" i="4" s="1"/>
  <c r="D24" i="4" s="1"/>
  <c r="D26" i="4" s="1"/>
  <c r="D35" i="4" s="1"/>
  <c r="F31" i="4"/>
  <c r="E31" i="4"/>
  <c r="D31" i="4"/>
  <c r="F18" i="4"/>
  <c r="E18" i="4"/>
  <c r="D18" i="4"/>
  <c r="F14" i="4"/>
  <c r="E14" i="4"/>
  <c r="D14" i="4"/>
  <c r="I21" i="3"/>
  <c r="E21" i="3"/>
  <c r="L20" i="3"/>
  <c r="L19" i="3"/>
  <c r="L18" i="3"/>
  <c r="L17" i="3"/>
  <c r="L16" i="3"/>
  <c r="L15" i="3"/>
  <c r="K15" i="3"/>
  <c r="J15" i="3"/>
  <c r="I15" i="3"/>
  <c r="H15" i="3"/>
  <c r="G15" i="3"/>
  <c r="F15" i="3"/>
  <c r="E15" i="3"/>
  <c r="D15" i="3"/>
  <c r="C15" i="3"/>
  <c r="L14" i="3"/>
  <c r="L13" i="3"/>
  <c r="L12" i="3"/>
  <c r="L11" i="3"/>
  <c r="L10" i="3"/>
  <c r="L9" i="3" s="1"/>
  <c r="L21" i="3" s="1"/>
  <c r="K9" i="3"/>
  <c r="K21" i="3" s="1"/>
  <c r="J9" i="3"/>
  <c r="J21" i="3" s="1"/>
  <c r="I9" i="3"/>
  <c r="H9" i="3"/>
  <c r="H21" i="3" s="1"/>
  <c r="G9" i="3"/>
  <c r="G21" i="3" s="1"/>
  <c r="F9" i="3"/>
  <c r="F21" i="3" s="1"/>
  <c r="E9" i="3"/>
  <c r="D9" i="3"/>
  <c r="D21" i="3" s="1"/>
  <c r="C9" i="3"/>
  <c r="C21" i="3" s="1"/>
  <c r="G36" i="2"/>
  <c r="F36" i="2"/>
  <c r="E36" i="2"/>
  <c r="D36" i="2"/>
  <c r="C36" i="2"/>
  <c r="G29" i="2"/>
  <c r="G28" i="2"/>
  <c r="G27" i="2"/>
  <c r="G26" i="2" s="1"/>
  <c r="I26" i="2"/>
  <c r="H26" i="2"/>
  <c r="F26" i="2"/>
  <c r="E26" i="2"/>
  <c r="D26" i="2"/>
  <c r="C26" i="2"/>
  <c r="G24" i="2"/>
  <c r="G23" i="2"/>
  <c r="G22" i="2"/>
  <c r="G21" i="2" s="1"/>
  <c r="I21" i="2"/>
  <c r="H21" i="2"/>
  <c r="F21" i="2"/>
  <c r="E21" i="2"/>
  <c r="D21" i="2"/>
  <c r="C21" i="2"/>
  <c r="G19" i="2"/>
  <c r="C19" i="2"/>
  <c r="I13" i="2"/>
  <c r="H13" i="2"/>
  <c r="G13" i="2"/>
  <c r="F13" i="2"/>
  <c r="F8" i="2" s="1"/>
  <c r="F19" i="2" s="1"/>
  <c r="E13" i="2"/>
  <c r="D13" i="2"/>
  <c r="C13" i="2"/>
  <c r="I9" i="2"/>
  <c r="I8" i="2" s="1"/>
  <c r="I19" i="2" s="1"/>
  <c r="H9" i="2"/>
  <c r="G9" i="2"/>
  <c r="F9" i="2"/>
  <c r="E9" i="2"/>
  <c r="E8" i="2" s="1"/>
  <c r="E19" i="2" s="1"/>
  <c r="D9" i="2"/>
  <c r="C9" i="2"/>
  <c r="H8" i="2"/>
  <c r="H19" i="2" s="1"/>
  <c r="G8" i="2"/>
  <c r="D8" i="2"/>
  <c r="D19" i="2" s="1"/>
  <c r="C8" i="2"/>
  <c r="G75" i="1"/>
  <c r="F75" i="1"/>
  <c r="G68" i="1"/>
  <c r="F68" i="1"/>
  <c r="F79" i="1" s="1"/>
  <c r="G63" i="1"/>
  <c r="G79" i="1" s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D47" i="1" s="1"/>
  <c r="D62" i="1" s="1"/>
  <c r="C25" i="1"/>
  <c r="G23" i="1"/>
  <c r="F23" i="1"/>
  <c r="F47" i="1" s="1"/>
  <c r="F59" i="1" s="1"/>
  <c r="F81" i="1" s="1"/>
  <c r="G19" i="1"/>
  <c r="F19" i="1"/>
  <c r="D17" i="1"/>
  <c r="C17" i="1"/>
  <c r="G9" i="1"/>
  <c r="G47" i="1" s="1"/>
  <c r="G59" i="1" s="1"/>
  <c r="G81" i="1" s="1"/>
  <c r="F9" i="1"/>
  <c r="D9" i="1"/>
  <c r="C9" i="1"/>
  <c r="C47" i="1" s="1"/>
  <c r="C62" i="1" s="1"/>
  <c r="I12" i="8" l="1"/>
  <c r="F42" i="8"/>
  <c r="I42" i="8" s="1"/>
  <c r="I14" i="8"/>
  <c r="I23" i="8"/>
  <c r="I32" i="8"/>
  <c r="I61" i="8"/>
  <c r="I70" i="8"/>
  <c r="I81" i="8"/>
  <c r="F48" i="8"/>
  <c r="I48" i="8" s="1"/>
  <c r="I31" i="7"/>
  <c r="I10" i="7"/>
  <c r="I9" i="7" s="1"/>
  <c r="I54" i="7" s="1"/>
  <c r="D160" i="6"/>
  <c r="I29" i="6"/>
  <c r="I86" i="6"/>
  <c r="I85" i="6" s="1"/>
  <c r="F10" i="6"/>
  <c r="I39" i="6"/>
  <c r="F151" i="6"/>
  <c r="I151" i="6" s="1"/>
  <c r="I13" i="6"/>
  <c r="I11" i="6" s="1"/>
  <c r="I21" i="6"/>
  <c r="I19" i="6" s="1"/>
  <c r="I31" i="6"/>
  <c r="I41" i="6"/>
  <c r="I51" i="6"/>
  <c r="I49" i="6" s="1"/>
  <c r="I61" i="6"/>
  <c r="I65" i="6"/>
  <c r="I77" i="6"/>
  <c r="I88" i="6"/>
  <c r="I96" i="6"/>
  <c r="I106" i="6"/>
  <c r="I116" i="6"/>
  <c r="I126" i="6"/>
  <c r="I136" i="6"/>
  <c r="I140" i="6"/>
  <c r="I148" i="6"/>
  <c r="H44" i="5"/>
  <c r="H67" i="5"/>
  <c r="H72" i="5" s="1"/>
  <c r="I11" i="8" l="1"/>
  <c r="I85" i="8" s="1"/>
  <c r="F11" i="8"/>
  <c r="F85" i="8" s="1"/>
  <c r="I10" i="6"/>
  <c r="I160" i="6" s="1"/>
  <c r="F85" i="6"/>
  <c r="F160" i="6" s="1"/>
</calcChain>
</file>

<file path=xl/sharedStrings.xml><?xml version="1.0" encoding="utf-8"?>
<sst xmlns="http://schemas.openxmlformats.org/spreadsheetml/2006/main" count="662" uniqueCount="454">
  <si>
    <t>Universidad Tecnológica de Tehuacán (a)</t>
  </si>
  <si>
    <t>Estado de Situación Financiera Detallado - LDF</t>
  </si>
  <si>
    <t>Al 31 de diciembre de 2025 y al 31 de Marzo de 2026 (b)</t>
  </si>
  <si>
    <t>(PESOS)</t>
  </si>
  <si>
    <t>Concepto (c)</t>
  </si>
  <si>
    <t>2026 (d)</t>
  </si>
  <si>
    <t>31 de diciembre de 2025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</si>
  <si>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</si>
  <si>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</si>
  <si>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</si>
  <si>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</si>
  <si>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</si>
  <si>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</si>
  <si>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</si>
  <si>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</si>
  <si>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</si>
  <si>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</si>
  <si>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</si>
  <si>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</si>
  <si>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</si>
  <si>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</si>
  <si>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</si>
  <si>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</si>
  <si>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</si>
  <si>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</si>
  <si>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</si>
  <si>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</si>
  <si>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</si>
  <si>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</si>
  <si>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</si>
  <si>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</si>
  <si>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</si>
  <si>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</si>
  <si>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</si>
  <si>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</si>
  <si>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</si>
  <si>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</si>
  <si>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</si>
  <si>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</si>
  <si>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</si>
  <si>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</si>
  <si>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</si>
  <si>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</si>
  <si>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</si>
  <si>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</si>
  <si>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</si>
  <si>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</si>
  <si>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</si>
  <si>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</si>
  <si>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</si>
  <si>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</si>
  <si>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</si>
  <si>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</si>
  <si>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</si>
  <si>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</si>
  <si>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</si>
  <si>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</si>
  <si>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</si>
  <si>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</si>
  <si>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</si>
  <si>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</si>
  <si>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</si>
  <si>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</si>
  <si>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</si>
  <si>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</si>
  <si>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</si>
  <si>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</si>
  <si>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</si>
  <si>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</si>
  <si>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</si>
  <si>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</si>
  <si>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</si>
  <si>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</si>
  <si>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</si>
  <si>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</si>
  <si>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</si>
  <si>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</si>
  <si>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</si>
  <si>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</si>
  <si>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</si>
  <si>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</si>
  <si>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</si>
  <si>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</si>
  <si>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</si>
  <si>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</si>
  <si>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</si>
  <si>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</si>
  <si>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</si>
  <si>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</si>
  <si>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</si>
  <si>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</si>
  <si>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</si>
  <si>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</si>
  <si>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</si>
  <si>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</si>
  <si>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</si>
  <si>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</si>
  <si>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</si>
  <si>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</si>
  <si>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</si>
  <si>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</si>
  <si>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</si>
  <si>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</si>
  <si>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</si>
  <si>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</si>
  <si>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</si>
  <si>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</si>
  <si>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</si>
  <si>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</si>
  <si>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</si>
  <si>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</si>
  <si>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</si>
  <si>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</si>
  <si>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</si>
  <si>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</si>
  <si>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</si>
  <si>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</si>
  <si>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</si>
  <si>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</si>
  <si>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</si>
  <si>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</si>
  <si>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</si>
  <si>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</si>
  <si>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</si>
  <si>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</si>
  <si>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31 de Marzo de 2026 (b)</t>
  </si>
  <si>
    <t>Denominación de la Deuda Pública y Otros Pasivos</t>
  </si>
  <si>
    <t>Saldo al 31 de diciembre de 2025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</si>
  <si>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</si>
  <si>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</si>
  <si>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</si>
  <si>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</si>
  <si>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</si>
  <si>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</si>
  <si>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</si>
  <si>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</si>
  <si>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</si>
  <si>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</si>
  <si>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</si>
  <si>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</si>
  <si>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</si>
  <si>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</si>
  <si>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</si>
  <si>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</si>
  <si>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</si>
  <si>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</si>
  <si>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</si>
  <si>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</si>
  <si>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</si>
  <si>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</si>
  <si>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</si>
  <si>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</si>
  <si>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</si>
  <si>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</si>
  <si>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</si>
  <si>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</si>
  <si>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</si>
  <si>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</si>
  <si>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</si>
  <si>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</si>
  <si>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</si>
  <si>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</si>
  <si>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</si>
  <si>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</si>
  <si>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</si>
  <si>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</si>
  <si>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</si>
  <si>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</si>
  <si>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</si>
  <si>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</si>
  <si>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</si>
  <si>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</si>
  <si>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</si>
  <si>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</si>
  <si>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</si>
  <si>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</si>
  <si>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</si>
  <si>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</si>
  <si>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</si>
  <si>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</si>
  <si>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</si>
  <si>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</si>
  <si>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</si>
  <si>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</si>
  <si>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</si>
  <si>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</si>
  <si>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</si>
  <si>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(h)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</si>
  <si>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</si>
  <si>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</si>
  <si>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</si>
  <si>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</si>
  <si>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</si>
  <si>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</si>
  <si>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</si>
  <si>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</si>
  <si>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</si>
  <si>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</si>
  <si>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</si>
  <si>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</si>
  <si>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</si>
  <si>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</si>
  <si>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</si>
  <si>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</si>
  <si>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</si>
  <si>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</si>
  <si>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</si>
  <si>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</si>
  <si>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</si>
  <si>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</si>
  <si>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</si>
  <si>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</si>
  <si>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</si>
  <si>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</si>
  <si>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</si>
  <si>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</si>
  <si>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</si>
  <si>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</si>
  <si>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</si>
  <si>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</si>
  <si>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</si>
  <si>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</si>
  <si>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</si>
  <si>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</si>
  <si>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</si>
  <si>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</si>
  <si>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</si>
  <si>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</si>
  <si>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</si>
  <si>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</si>
  <si>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</si>
  <si>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</si>
  <si>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</si>
  <si>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</si>
  <si>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</si>
  <si>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</si>
  <si>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</si>
  <si>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</si>
  <si>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</si>
  <si>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</si>
  <si>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</si>
  <si>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</si>
  <si>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</si>
  <si>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</si>
  <si>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</si>
  <si>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</si>
  <si>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</si>
  <si>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</si>
  <si>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</si>
  <si>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</si>
  <si>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</si>
  <si>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</si>
  <si>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</si>
  <si>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</si>
  <si>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</si>
  <si>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</si>
  <si>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</si>
  <si>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</si>
  <si>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Prestación Servicios</t>
  </si>
  <si>
    <t>H. Participaciones  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</si>
  <si>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</si>
  <si>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</si>
  <si>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</si>
  <si>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</si>
  <si>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</si>
  <si>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</si>
  <si>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</si>
  <si>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</si>
  <si>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</si>
  <si>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</si>
  <si>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</si>
  <si>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</si>
  <si>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</si>
  <si>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</si>
  <si>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</si>
  <si>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</si>
  <si>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</si>
  <si>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</si>
  <si>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</si>
  <si>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</si>
  <si>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</si>
  <si>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</si>
  <si>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</si>
  <si>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</si>
  <si>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</si>
  <si>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</si>
  <si>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</si>
  <si>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</si>
  <si>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</si>
  <si>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</si>
  <si>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</si>
  <si>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</si>
  <si>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</si>
  <si>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</si>
  <si>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</si>
  <si>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</si>
  <si>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</si>
  <si>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</si>
  <si>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</si>
  <si>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</si>
  <si>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</si>
  <si>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</si>
  <si>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</si>
  <si>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 Transferencias, Asignaciones, Subsidios y Subvenciones,
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</si>
  <si>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</si>
  <si>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</si>
  <si>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</si>
  <si>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</si>
  <si>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</si>
  <si>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</si>
  <si>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</si>
  <si>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</si>
  <si>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</si>
  <si>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</si>
  <si>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</si>
  <si>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</si>
  <si>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</si>
  <si>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</si>
  <si>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</si>
  <si>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</si>
  <si>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</si>
  <si>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</si>
  <si>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</si>
  <si>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</si>
  <si>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</si>
  <si>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</si>
  <si>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</si>
  <si>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</si>
  <si>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</si>
  <si>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</si>
  <si>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</si>
  <si>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</si>
  <si>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</si>
  <si>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</si>
  <si>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</si>
  <si>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</si>
  <si>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</si>
  <si>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</si>
  <si>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</si>
  <si>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</si>
  <si>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</si>
  <si>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</si>
  <si>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</si>
  <si>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</si>
  <si>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</si>
  <si>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</si>
  <si>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</si>
  <si>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</si>
  <si>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</si>
  <si>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</si>
  <si>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</si>
  <si>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</si>
  <si>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</si>
  <si>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</si>
  <si>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</si>
  <si>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</si>
  <si>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</si>
  <si>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</si>
  <si>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</si>
  <si>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</si>
  <si>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</si>
  <si>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</si>
  <si>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</si>
  <si>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</si>
  <si>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</si>
  <si>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</si>
  <si>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</si>
  <si>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</si>
  <si>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</si>
  <si>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</si>
  <si>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</si>
  <si>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</si>
  <si>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</si>
  <si>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</si>
  <si>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</si>
  <si>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</si>
  <si>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</si>
  <si>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</si>
  <si>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</si>
  <si>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</si>
  <si>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</si>
  <si>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</si>
  <si>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</si>
  <si>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</si>
  <si>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</si>
  <si>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</si>
  <si>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</si>
  <si>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</si>
  <si>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</si>
  <si>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</si>
  <si>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</si>
  <si>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</si>
  <si>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</si>
  <si>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</si>
  <si>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</si>
  <si>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</si>
  <si>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 (I=A+B+C+D+E+F+G+H)</t>
  </si>
  <si>
    <t>RECTORIA</t>
  </si>
  <si>
    <t>VINCULACION</t>
  </si>
  <si>
    <t>PLANEACION Y EVALUACION</t>
  </si>
  <si>
    <t>SERVICIOS ESCOLARES</t>
  </si>
  <si>
    <t>ADMINISTRACION Y FINANZAS</t>
  </si>
  <si>
    <t>PROMOCION Y DIFUSION</t>
  </si>
  <si>
    <t>MECATRONICA</t>
  </si>
  <si>
    <t>PROCESOS ALIMENTARIOS</t>
  </si>
  <si>
    <t>AGROBIOTECNOLOGIA/ASP</t>
  </si>
  <si>
    <t>TECNOLOGIAS DE LA INFORMACION Y COMUNICACION</t>
  </si>
  <si>
    <t>DESARROLLO DE NEGOCIOS</t>
  </si>
  <si>
    <t>ENERGIAS RENOVABLES</t>
  </si>
  <si>
    <t>PROCESOS INDUSTRIALES</t>
  </si>
  <si>
    <t>INTERNACIONALIZACION</t>
  </si>
  <si>
    <t>UNIDAD DE DESARROLLO ACADEMICO</t>
  </si>
  <si>
    <t>INVESTIGACION</t>
  </si>
  <si>
    <t>ACTIVIDADES CULTURALES Y DEPORTIVAS</t>
  </si>
  <si>
    <t>ENFERMERIA</t>
  </si>
  <si>
    <t>EXTENSIÒN UNIVERSITARIA</t>
  </si>
  <si>
    <t>DIVISIÓN DE CARRERA</t>
  </si>
  <si>
    <t>POSGRADOS</t>
  </si>
  <si>
    <t>II. Gasto Etiquetado     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</si>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</sst>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indent="4"/>
    </xf>
    <xf numFmtId="164" fontId="3" fillId="0" borderId="5" xfId="0" applyNumberFormat="1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left" vertical="center" wrapText="1" indent="2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left" vertical="center" wrapText="1" indent="2"/>
    </xf>
    <xf numFmtId="164" fontId="5" fillId="0" borderId="5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justify" vertical="center" wrapText="1"/>
    </xf>
    <xf numFmtId="164" fontId="6" fillId="0" borderId="10" xfId="0" applyNumberFormat="1" applyFont="1" applyBorder="1" applyAlignment="1">
      <alignment horizontal="justify" vertical="center"/>
    </xf>
    <xf numFmtId="164" fontId="7" fillId="0" borderId="10" xfId="0" applyNumberFormat="1" applyFont="1" applyBorder="1" applyAlignment="1">
      <alignment horizontal="justify" vertical="center" wrapText="1"/>
    </xf>
    <xf numFmtId="164" fontId="7" fillId="0" borderId="9" xfId="0" applyNumberFormat="1" applyFont="1" applyBorder="1" applyAlignment="1">
      <alignment horizontal="justify" vertical="center" wrapText="1"/>
    </xf>
    <xf numFmtId="164" fontId="8" fillId="0" borderId="2" xfId="0" applyNumberFormat="1" applyFont="1" applyBorder="1" applyAlignment="1">
      <alignment horizontal="left" vertical="top" wrapText="1"/>
    </xf>
    <xf numFmtId="164" fontId="8" fillId="0" borderId="0" xfId="0" applyNumberFormat="1" applyFont="1" applyAlignment="1">
      <alignment vertical="center"/>
    </xf>
    <xf numFmtId="164" fontId="5" fillId="0" borderId="0" xfId="0" applyNumberFormat="1" applyFont="1"/>
    <xf numFmtId="164" fontId="7" fillId="0" borderId="0" xfId="0" applyNumberFormat="1" applyFont="1" applyBorder="1" applyAlignment="1">
      <alignment horizontal="right" vertical="center" wrapText="1"/>
    </xf>
    <xf numFmtId="164" fontId="9" fillId="0" borderId="0" xfId="0" applyNumberFormat="1" applyFont="1" applyAlignment="1">
      <alignment vertical="center"/>
    </xf>
    <xf numFmtId="164" fontId="6" fillId="2" borderId="1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justify" vertical="center" wrapText="1"/>
    </xf>
    <xf numFmtId="164" fontId="6" fillId="0" borderId="8" xfId="0" applyNumberFormat="1" applyFont="1" applyBorder="1" applyAlignment="1">
      <alignment horizontal="justify" vertical="center" wrapText="1"/>
    </xf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vertical="center"/>
    </xf>
    <xf numFmtId="164" fontId="2" fillId="2" borderId="11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left" vertical="center" wrapText="1"/>
    </xf>
    <xf numFmtId="164" fontId="2" fillId="0" borderId="8" xfId="0" applyNumberFormat="1" applyFont="1" applyBorder="1" applyAlignment="1">
      <alignment horizontal="left" vertical="center" wrapText="1"/>
    </xf>
    <xf numFmtId="164" fontId="1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1" fillId="0" borderId="10" xfId="0" applyNumberFormat="1" applyFont="1" applyBorder="1" applyAlignment="1">
      <alignment vertical="center"/>
    </xf>
    <xf numFmtId="164" fontId="2" fillId="0" borderId="10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/>
    <xf numFmtId="0" fontId="4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 indent="1"/>
    </xf>
    <xf numFmtId="164" fontId="1" fillId="0" borderId="10" xfId="0" applyNumberFormat="1" applyFont="1" applyBorder="1" applyAlignment="1">
      <alignment horizontal="left" vertical="center" wrapText="1" indent="1"/>
    </xf>
    <xf numFmtId="164" fontId="1" fillId="0" borderId="10" xfId="0" applyNumberFormat="1" applyFont="1" applyBorder="1" applyAlignment="1">
      <alignment horizontal="left" vertical="center" indent="3"/>
    </xf>
    <xf numFmtId="164" fontId="1" fillId="0" borderId="10" xfId="0" applyNumberFormat="1" applyFont="1" applyBorder="1" applyAlignment="1">
      <alignment horizontal="left" vertical="center" wrapText="1" indent="3"/>
    </xf>
    <xf numFmtId="164" fontId="1" fillId="0" borderId="10" xfId="0" applyNumberFormat="1" applyFont="1" applyBorder="1" applyAlignment="1">
      <alignment horizontal="left" vertical="center"/>
    </xf>
    <xf numFmtId="164" fontId="1" fillId="0" borderId="16" xfId="0" applyNumberFormat="1" applyFont="1" applyBorder="1" applyAlignment="1">
      <alignment horizontal="left" vertical="center" indent="1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9" xfId="0" applyNumberFormat="1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indent="3"/>
    </xf>
    <xf numFmtId="0" fontId="1" fillId="0" borderId="5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5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0" xfId="0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right" vertical="center" wrapText="1"/>
    </xf>
    <xf numFmtId="166" fontId="1" fillId="0" borderId="8" xfId="0" applyNumberFormat="1" applyFont="1" applyBorder="1" applyAlignment="1">
      <alignment horizontal="center" vertical="center" wrapText="1"/>
    </xf>
    <xf numFmtId="166" fontId="1" fillId="0" borderId="8" xfId="0" applyNumberFormat="1" applyFont="1" applyBorder="1" applyAlignment="1">
      <alignment horizontal="right" vertical="center" wrapText="1"/>
    </xf>
    <xf numFmtId="166" fontId="6" fillId="0" borderId="5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166" fontId="5" fillId="2" borderId="5" xfId="0" applyNumberFormat="1" applyFont="1" applyFill="1" applyBorder="1" applyAlignment="1">
      <alignment horizontal="right" vertical="center" wrapText="1"/>
    </xf>
    <xf numFmtId="166" fontId="5" fillId="0" borderId="5" xfId="0" applyNumberFormat="1" applyFont="1" applyFill="1" applyBorder="1" applyAlignment="1">
      <alignment horizontal="right" vertical="center" wrapText="1"/>
    </xf>
    <xf numFmtId="166" fontId="7" fillId="0" borderId="5" xfId="0" applyNumberFormat="1" applyFont="1" applyBorder="1" applyAlignment="1">
      <alignment horizontal="right" vertical="center" wrapText="1"/>
    </xf>
    <xf numFmtId="166" fontId="7" fillId="0" borderId="8" xfId="0" applyNumberFormat="1" applyFont="1" applyBorder="1" applyAlignment="1">
      <alignment horizontal="right" vertical="center" wrapText="1"/>
    </xf>
    <xf numFmtId="166" fontId="2" fillId="0" borderId="5" xfId="0" applyNumberFormat="1" applyFont="1" applyBorder="1" applyAlignment="1">
      <alignment vertical="center" wrapText="1"/>
    </xf>
    <xf numFmtId="166" fontId="1" fillId="0" borderId="5" xfId="0" applyNumberFormat="1" applyFont="1" applyBorder="1" applyAlignment="1">
      <alignment vertical="center" wrapText="1"/>
    </xf>
    <xf numFmtId="166" fontId="1" fillId="2" borderId="5" xfId="0" applyNumberFormat="1" applyFont="1" applyFill="1" applyBorder="1" applyAlignment="1">
      <alignment vertical="center" wrapText="1"/>
    </xf>
    <xf numFmtId="166" fontId="2" fillId="0" borderId="10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 wrapText="1"/>
    </xf>
    <xf numFmtId="166" fontId="1" fillId="0" borderId="8" xfId="0" applyNumberFormat="1" applyFont="1" applyBorder="1" applyAlignment="1">
      <alignment vertical="center" wrapText="1"/>
    </xf>
    <xf numFmtId="166" fontId="2" fillId="0" borderId="8" xfId="0" applyNumberFormat="1" applyFont="1" applyBorder="1" applyAlignment="1">
      <alignment vertical="center" wrapText="1"/>
    </xf>
    <xf numFmtId="166" fontId="1" fillId="0" borderId="5" xfId="0" applyNumberFormat="1" applyFont="1" applyBorder="1" applyAlignment="1">
      <alignment vertical="center"/>
    </xf>
    <xf numFmtId="166" fontId="2" fillId="0" borderId="5" xfId="0" applyNumberFormat="1" applyFont="1" applyBorder="1" applyAlignment="1">
      <alignment vertical="center"/>
    </xf>
    <xf numFmtId="166" fontId="1" fillId="0" borderId="10" xfId="0" applyNumberFormat="1" applyFont="1" applyBorder="1" applyAlignment="1">
      <alignment vertical="center"/>
    </xf>
    <xf numFmtId="166" fontId="2" fillId="0" borderId="10" xfId="0" applyNumberFormat="1" applyFont="1" applyBorder="1" applyAlignment="1">
      <alignment vertical="center"/>
    </xf>
    <xf numFmtId="166" fontId="2" fillId="0" borderId="8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166" fontId="1" fillId="3" borderId="5" xfId="0" applyNumberFormat="1" applyFont="1" applyFill="1" applyBorder="1" applyAlignment="1">
      <alignment vertical="center"/>
    </xf>
    <xf numFmtId="166" fontId="1" fillId="0" borderId="5" xfId="0" applyNumberFormat="1" applyFont="1" applyBorder="1" applyAlignment="1">
      <alignment horizontal="right" vertical="center"/>
    </xf>
    <xf numFmtId="166" fontId="1" fillId="0" borderId="5" xfId="0" applyNumberFormat="1" applyFont="1" applyBorder="1" applyAlignment="1">
      <alignment horizontal="center" vertical="center"/>
    </xf>
    <xf numFmtId="166" fontId="1" fillId="0" borderId="15" xfId="0" applyNumberFormat="1" applyFont="1" applyBorder="1" applyAlignment="1">
      <alignment horizontal="right" vertical="center"/>
    </xf>
    <xf numFmtId="166" fontId="2" fillId="0" borderId="5" xfId="0" applyNumberFormat="1" applyFont="1" applyBorder="1" applyAlignment="1">
      <alignment horizontal="right" vertical="center"/>
    </xf>
    <xf numFmtId="166" fontId="2" fillId="0" borderId="15" xfId="0" applyNumberFormat="1" applyFont="1" applyBorder="1" applyAlignment="1">
      <alignment horizontal="right" vertical="center"/>
    </xf>
    <xf numFmtId="166" fontId="1" fillId="0" borderId="10" xfId="0" applyNumberFormat="1" applyFont="1" applyBorder="1" applyAlignment="1">
      <alignment horizontal="right" vertical="center"/>
    </xf>
    <xf numFmtId="166" fontId="1" fillId="2" borderId="5" xfId="0" applyNumberFormat="1" applyFont="1" applyFill="1" applyBorder="1" applyAlignment="1">
      <alignment horizontal="right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1" fillId="0" borderId="5" xfId="0" applyNumberFormat="1" applyFont="1" applyBorder="1" applyAlignment="1">
      <alignment horizontal="justify" vertical="center"/>
    </xf>
    <xf numFmtId="166" fontId="1" fillId="0" borderId="17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right" vertical="center"/>
    </xf>
    <xf numFmtId="166" fontId="1" fillId="0" borderId="8" xfId="0" applyNumberFormat="1" applyFont="1" applyBorder="1" applyAlignment="1">
      <alignment horizontal="justify" vertical="center"/>
    </xf>
    <xf numFmtId="166" fontId="2" fillId="0" borderId="10" xfId="0" applyNumberFormat="1" applyFont="1" applyBorder="1" applyAlignment="1">
      <alignment horizontal="right" vertical="center"/>
    </xf>
    <xf numFmtId="166" fontId="1" fillId="0" borderId="16" xfId="0" applyNumberFormat="1" applyFont="1" applyBorder="1" applyAlignment="1">
      <alignment horizontal="right" vertical="center"/>
    </xf>
    <xf numFmtId="166" fontId="2" fillId="0" borderId="24" xfId="0" applyNumberFormat="1" applyFont="1" applyBorder="1" applyAlignment="1">
      <alignment horizontal="right" vertical="center"/>
    </xf>
    <xf numFmtId="166" fontId="1" fillId="0" borderId="9" xfId="0" applyNumberFormat="1" applyFont="1" applyBorder="1" applyAlignment="1">
      <alignment horizontal="right" vertical="center"/>
    </xf>
    <xf numFmtId="166" fontId="2" fillId="0" borderId="14" xfId="0" applyNumberFormat="1" applyFont="1" applyBorder="1" applyAlignment="1">
      <alignment horizontal="right" vertical="center" wrapText="1"/>
    </xf>
    <xf numFmtId="166" fontId="1" fillId="0" borderId="10" xfId="0" applyNumberFormat="1" applyFont="1" applyBorder="1" applyAlignment="1">
      <alignment horizontal="right" vertical="center" wrapText="1"/>
    </xf>
    <xf numFmtId="166" fontId="2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 wrapText="1"/>
    </xf>
    <xf numFmtId="0" fontId="2" fillId="0" borderId="5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vertical="center"/>
    </xf>
    <xf numFmtId="0" fontId="1" fillId="0" borderId="17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8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3" t="s">
        <v>0</v>
      </c>
      <c r="C2" s="4"/>
      <c r="D2" s="4"/>
      <c r="E2" s="4"/>
      <c r="F2" s="4"/>
      <c r="G2" s="5"/>
    </row>
    <row r="3" spans="2:7" x14ac:dyDescent="0.2">
      <c r="B3" s="6" t="s">
        <v>1</v>
      </c>
      <c r="C3" s="7"/>
      <c r="D3" s="7"/>
      <c r="E3" s="7"/>
      <c r="F3" s="7"/>
      <c r="G3" s="8"/>
    </row>
    <row r="4" spans="2:7" x14ac:dyDescent="0.2">
      <c r="B4" s="6" t="s">
        <v>2</v>
      </c>
      <c r="C4" s="7"/>
      <c r="D4" s="7"/>
      <c r="E4" s="7"/>
      <c r="F4" s="7"/>
      <c r="G4" s="8"/>
    </row>
    <row r="5" spans="2:7" ht="13.5" thickBot="1" x14ac:dyDescent="0.25">
      <c r="B5" s="9" t="s">
        <v>3</v>
      </c>
      <c r="C5" s="10"/>
      <c r="D5" s="10"/>
      <c r="E5" s="10"/>
      <c r="F5" s="10"/>
      <c r="G5" s="11"/>
    </row>
    <row r="6" spans="2:7" ht="26.25" thickBot="1" x14ac:dyDescent="0.25">
      <c r="B6" s="12" t="s">
        <v>4</v>
      </c>
      <c r="C6" s="13" t="s">
        <v>5</v>
      </c>
      <c r="D6" s="13" t="s">
        <v>6</v>
      </c>
      <c r="E6" s="14" t="s">
        <v>4</v>
      </c>
      <c r="F6" s="13" t="s">
        <v>5</v>
      </c>
      <c r="G6" s="13" t="s">
        <v>6</v>
      </c>
    </row>
    <row r="7" spans="2:7" x14ac:dyDescent="0.2">
      <c r="B7" s="15" t="s">
        <v>7</v>
      </c>
      <c r="C7" s="203"/>
      <c r="D7" s="203"/>
      <c r="E7" s="16" t="s">
        <v>8</v>
      </c>
      <c r="F7" s="203"/>
      <c r="G7" s="203"/>
    </row>
    <row r="8" spans="2:7" x14ac:dyDescent="0.2">
      <c r="B8" s="15" t="s">
        <v>9</v>
      </c>
      <c r="C8" s="204"/>
      <c r="D8" s="204"/>
      <c r="E8" s="16" t="s">
        <v>10</v>
      </c>
      <c r="F8" s="204"/>
      <c r="G8" s="204"/>
    </row>
    <row r="9" spans="2:7" x14ac:dyDescent="0.2">
      <c r="B9" s="17" t="s">
        <v>11</v>
      </c>
      <c r="C9" s="204">
        <f>SUM(C10:C16)</f>
        <v>4339150.16</v>
      </c>
      <c r="D9" s="204">
        <f>SUM(D10:D16)</f>
        <v>6501832.3099999996</v>
      </c>
      <c r="E9" s="18" t="s">
        <v>12</v>
      </c>
      <c r="F9" s="204">
        <f>SUM(F10:F18)</f>
        <v>2293879.0299999998</v>
      </c>
      <c r="G9" s="204">
        <f>SUM(G10:G18)</f>
        <v>5104686.41</v>
      </c>
    </row>
    <row r="10" spans="2:7" x14ac:dyDescent="0.2">
      <c r="B10" s="19" t="s">
        <v>13</v>
      </c>
      <c r="C10" s="204">
        <v>0</v>
      </c>
      <c r="D10" s="204">
        <v>0</v>
      </c>
      <c r="E10" s="20" t="s">
        <v>14</v>
      </c>
      <c r="F10" s="204">
        <v>1134885.43</v>
      </c>
      <c r="G10" s="204">
        <v>2177223.58</v>
      </c>
    </row>
    <row r="11" spans="2:7" x14ac:dyDescent="0.2">
      <c r="B11" s="19" t="s">
        <v>15</v>
      </c>
      <c r="C11" s="204">
        <v>4339150.16</v>
      </c>
      <c r="D11" s="204">
        <v>6501832.3099999996</v>
      </c>
      <c r="E11" s="20" t="s">
        <v>16</v>
      </c>
      <c r="F11" s="204">
        <v>136283.01</v>
      </c>
      <c r="G11" s="204">
        <v>380260.01</v>
      </c>
    </row>
    <row r="12" spans="2:7" x14ac:dyDescent="0.2">
      <c r="B12" s="19" t="s">
        <v>17</v>
      </c>
      <c r="C12" s="204">
        <v>0</v>
      </c>
      <c r="D12" s="204">
        <v>0</v>
      </c>
      <c r="E12" s="20" t="s">
        <v>18</v>
      </c>
      <c r="F12" s="204">
        <v>0</v>
      </c>
      <c r="G12" s="204">
        <v>0</v>
      </c>
    </row>
    <row r="13" spans="2:7" x14ac:dyDescent="0.2">
      <c r="B13" s="19" t="s">
        <v>19</v>
      </c>
      <c r="C13" s="204">
        <v>0</v>
      </c>
      <c r="D13" s="204">
        <v>0</v>
      </c>
      <c r="E13" s="20" t="s">
        <v>20</v>
      </c>
      <c r="F13" s="204">
        <v>0</v>
      </c>
      <c r="G13" s="204">
        <v>0</v>
      </c>
    </row>
    <row r="14" spans="2:7" x14ac:dyDescent="0.2">
      <c r="B14" s="19" t="s">
        <v>21</v>
      </c>
      <c r="C14" s="204">
        <v>0</v>
      </c>
      <c r="D14" s="204">
        <v>0</v>
      </c>
      <c r="E14" s="20" t="s">
        <v>22</v>
      </c>
      <c r="F14" s="204">
        <v>0</v>
      </c>
      <c r="G14" s="204">
        <v>0</v>
      </c>
    </row>
    <row r="15" spans="2:7" ht="25.5" x14ac:dyDescent="0.2">
      <c r="B15" s="19" t="s">
        <v>23</v>
      </c>
      <c r="C15" s="204">
        <v>0</v>
      </c>
      <c r="D15" s="204">
        <v>0</v>
      </c>
      <c r="E15" s="20" t="s">
        <v>24</v>
      </c>
      <c r="F15" s="204">
        <v>0</v>
      </c>
      <c r="G15" s="204">
        <v>0</v>
      </c>
    </row>
    <row r="16" spans="2:7" x14ac:dyDescent="0.2">
      <c r="B16" s="19" t="s">
        <v>25</v>
      </c>
      <c r="C16" s="204">
        <v>0</v>
      </c>
      <c r="D16" s="204">
        <v>0</v>
      </c>
      <c r="E16" s="20" t="s">
        <v>26</v>
      </c>
      <c r="F16" s="204">
        <v>740275.09</v>
      </c>
      <c r="G16" s="204">
        <v>2277195.4900000002</v>
      </c>
    </row>
    <row r="17" spans="2:7" x14ac:dyDescent="0.2">
      <c r="B17" s="17" t="s">
        <v>27</v>
      </c>
      <c r="C17" s="204">
        <f>SUM(C18:C24)</f>
        <v>11118</v>
      </c>
      <c r="D17" s="204">
        <f>SUM(D18:D24)</f>
        <v>1530</v>
      </c>
      <c r="E17" s="20" t="s">
        <v>28</v>
      </c>
      <c r="F17" s="204">
        <v>0</v>
      </c>
      <c r="G17" s="204">
        <v>0</v>
      </c>
    </row>
    <row r="18" spans="2:7" x14ac:dyDescent="0.2">
      <c r="B18" s="19" t="s">
        <v>29</v>
      </c>
      <c r="C18" s="204">
        <v>0</v>
      </c>
      <c r="D18" s="204">
        <v>0</v>
      </c>
      <c r="E18" s="20" t="s">
        <v>30</v>
      </c>
      <c r="F18" s="204">
        <v>282435.5</v>
      </c>
      <c r="G18" s="204">
        <v>270007.33</v>
      </c>
    </row>
    <row r="19" spans="2:7" x14ac:dyDescent="0.2">
      <c r="B19" s="19" t="s">
        <v>31</v>
      </c>
      <c r="C19" s="204">
        <v>0</v>
      </c>
      <c r="D19" s="204">
        <v>0</v>
      </c>
      <c r="E19" s="18" t="s">
        <v>32</v>
      </c>
      <c r="F19" s="204">
        <f>SUM(F20:F22)</f>
        <v>0</v>
      </c>
      <c r="G19" s="204">
        <f>SUM(G20:G22)</f>
        <v>0</v>
      </c>
    </row>
    <row r="20" spans="2:7" x14ac:dyDescent="0.2">
      <c r="B20" s="19" t="s">
        <v>33</v>
      </c>
      <c r="C20" s="204">
        <v>11118</v>
      </c>
      <c r="D20" s="204">
        <v>1530</v>
      </c>
      <c r="E20" s="20" t="s">
        <v>34</v>
      </c>
      <c r="F20" s="204">
        <v>0</v>
      </c>
      <c r="G20" s="204">
        <v>0</v>
      </c>
    </row>
    <row r="21" spans="2:7" x14ac:dyDescent="0.2">
      <c r="B21" s="19" t="s">
        <v>35</v>
      </c>
      <c r="C21" s="204">
        <v>0</v>
      </c>
      <c r="D21" s="204">
        <v>0</v>
      </c>
      <c r="E21" s="21" t="s">
        <v>36</v>
      </c>
      <c r="F21" s="204">
        <v>0</v>
      </c>
      <c r="G21" s="204">
        <v>0</v>
      </c>
    </row>
    <row r="22" spans="2:7" x14ac:dyDescent="0.2">
      <c r="B22" s="19" t="s">
        <v>37</v>
      </c>
      <c r="C22" s="204">
        <v>0</v>
      </c>
      <c r="D22" s="204">
        <v>0</v>
      </c>
      <c r="E22" s="20" t="s">
        <v>38</v>
      </c>
      <c r="F22" s="204">
        <v>0</v>
      </c>
      <c r="G22" s="204">
        <v>0</v>
      </c>
    </row>
    <row r="23" spans="2:7" x14ac:dyDescent="0.2">
      <c r="B23" s="19" t="s">
        <v>39</v>
      </c>
      <c r="C23" s="204">
        <v>0</v>
      </c>
      <c r="D23" s="204">
        <v>0</v>
      </c>
      <c r="E23" s="18" t="s">
        <v>40</v>
      </c>
      <c r="F23" s="204">
        <f>SUM(F24:F25)</f>
        <v>0</v>
      </c>
      <c r="G23" s="204">
        <f>SUM(G24:G25)</f>
        <v>0</v>
      </c>
    </row>
    <row r="24" spans="2:7" x14ac:dyDescent="0.2">
      <c r="B24" s="19" t="s">
        <v>41</v>
      </c>
      <c r="C24" s="204">
        <v>0</v>
      </c>
      <c r="D24" s="204">
        <v>0</v>
      </c>
      <c r="E24" s="20" t="s">
        <v>42</v>
      </c>
      <c r="F24" s="204">
        <v>0</v>
      </c>
      <c r="G24" s="204">
        <v>0</v>
      </c>
    </row>
    <row r="25" spans="2:7" x14ac:dyDescent="0.2">
      <c r="B25" s="17" t="s">
        <v>43</v>
      </c>
      <c r="C25" s="204">
        <f>SUM(C26:C30)</f>
        <v>0</v>
      </c>
      <c r="D25" s="204">
        <f>SUM(D26:D30)</f>
        <v>0</v>
      </c>
      <c r="E25" s="20" t="s">
        <v>44</v>
      </c>
      <c r="F25" s="204">
        <v>0</v>
      </c>
      <c r="G25" s="204">
        <v>0</v>
      </c>
    </row>
    <row r="26" spans="2:7" ht="25.5" x14ac:dyDescent="0.2">
      <c r="B26" s="19" t="s">
        <v>45</v>
      </c>
      <c r="C26" s="204">
        <v>0</v>
      </c>
      <c r="D26" s="204">
        <v>0</v>
      </c>
      <c r="E26" s="18" t="s">
        <v>46</v>
      </c>
      <c r="F26" s="204">
        <v>0</v>
      </c>
      <c r="G26" s="204">
        <v>0</v>
      </c>
    </row>
    <row r="27" spans="2:7" ht="25.5" x14ac:dyDescent="0.2">
      <c r="B27" s="19" t="s">
        <v>47</v>
      </c>
      <c r="C27" s="204">
        <v>0</v>
      </c>
      <c r="D27" s="204">
        <v>0</v>
      </c>
      <c r="E27" s="18" t="s">
        <v>48</v>
      </c>
      <c r="F27" s="204">
        <f>SUM(F28:F30)</f>
        <v>0</v>
      </c>
      <c r="G27" s="204">
        <f>SUM(G28:G30)</f>
        <v>0</v>
      </c>
    </row>
    <row r="28" spans="2:7" ht="25.5" x14ac:dyDescent="0.2">
      <c r="B28" s="19" t="s">
        <v>49</v>
      </c>
      <c r="C28" s="204">
        <v>0</v>
      </c>
      <c r="D28" s="204">
        <v>0</v>
      </c>
      <c r="E28" s="20" t="s">
        <v>50</v>
      </c>
      <c r="F28" s="204">
        <v>0</v>
      </c>
      <c r="G28" s="204">
        <v>0</v>
      </c>
    </row>
    <row r="29" spans="2:7" x14ac:dyDescent="0.2">
      <c r="B29" s="19" t="s">
        <v>51</v>
      </c>
      <c r="C29" s="204">
        <v>0</v>
      </c>
      <c r="D29" s="204">
        <v>0</v>
      </c>
      <c r="E29" s="20" t="s">
        <v>52</v>
      </c>
      <c r="F29" s="204">
        <v>0</v>
      </c>
      <c r="G29" s="204">
        <v>0</v>
      </c>
    </row>
    <row r="30" spans="2:7" x14ac:dyDescent="0.2">
      <c r="B30" s="19" t="s">
        <v>53</v>
      </c>
      <c r="C30" s="204">
        <v>0</v>
      </c>
      <c r="D30" s="204">
        <v>0</v>
      </c>
      <c r="E30" s="20" t="s">
        <v>54</v>
      </c>
      <c r="F30" s="204">
        <v>0</v>
      </c>
      <c r="G30" s="204">
        <v>0</v>
      </c>
    </row>
    <row r="31" spans="2:7" ht="25.5" x14ac:dyDescent="0.2">
      <c r="B31" s="17" t="s">
        <v>55</v>
      </c>
      <c r="C31" s="204">
        <f>SUM(C32:C36)</f>
        <v>0</v>
      </c>
      <c r="D31" s="204">
        <f>SUM(D32:D36)</f>
        <v>0</v>
      </c>
      <c r="E31" s="18" t="s">
        <v>56</v>
      </c>
      <c r="F31" s="204">
        <f>SUM(F32:F37)</f>
        <v>0</v>
      </c>
      <c r="G31" s="204">
        <f>SUM(G32:G37)</f>
        <v>0</v>
      </c>
    </row>
    <row r="32" spans="2:7" x14ac:dyDescent="0.2">
      <c r="B32" s="19" t="s">
        <v>57</v>
      </c>
      <c r="C32" s="204">
        <v>0</v>
      </c>
      <c r="D32" s="204">
        <v>0</v>
      </c>
      <c r="E32" s="20" t="s">
        <v>58</v>
      </c>
      <c r="F32" s="204">
        <v>0</v>
      </c>
      <c r="G32" s="204">
        <v>0</v>
      </c>
    </row>
    <row r="33" spans="2:7" x14ac:dyDescent="0.2">
      <c r="B33" s="19" t="s">
        <v>59</v>
      </c>
      <c r="C33" s="204">
        <v>0</v>
      </c>
      <c r="D33" s="204">
        <v>0</v>
      </c>
      <c r="E33" s="20" t="s">
        <v>60</v>
      </c>
      <c r="F33" s="204">
        <v>0</v>
      </c>
      <c r="G33" s="204">
        <v>0</v>
      </c>
    </row>
    <row r="34" spans="2:7" x14ac:dyDescent="0.2">
      <c r="B34" s="19" t="s">
        <v>61</v>
      </c>
      <c r="C34" s="204">
        <v>0</v>
      </c>
      <c r="D34" s="204">
        <v>0</v>
      </c>
      <c r="E34" s="20" t="s">
        <v>62</v>
      </c>
      <c r="F34" s="204">
        <v>0</v>
      </c>
      <c r="G34" s="204">
        <v>0</v>
      </c>
    </row>
    <row r="35" spans="2:7" ht="25.5" x14ac:dyDescent="0.2">
      <c r="B35" s="19" t="s">
        <v>63</v>
      </c>
      <c r="C35" s="204">
        <v>0</v>
      </c>
      <c r="D35" s="204">
        <v>0</v>
      </c>
      <c r="E35" s="20" t="s">
        <v>64</v>
      </c>
      <c r="F35" s="204">
        <v>0</v>
      </c>
      <c r="G35" s="204">
        <v>0</v>
      </c>
    </row>
    <row r="36" spans="2:7" x14ac:dyDescent="0.2">
      <c r="B36" s="19" t="s">
        <v>65</v>
      </c>
      <c r="C36" s="204">
        <v>0</v>
      </c>
      <c r="D36" s="204">
        <v>0</v>
      </c>
      <c r="E36" s="20" t="s">
        <v>66</v>
      </c>
      <c r="F36" s="204">
        <v>0</v>
      </c>
      <c r="G36" s="204">
        <v>0</v>
      </c>
    </row>
    <row r="37" spans="2:7" x14ac:dyDescent="0.2">
      <c r="B37" s="17" t="s">
        <v>67</v>
      </c>
      <c r="C37" s="204">
        <v>0</v>
      </c>
      <c r="D37" s="204">
        <v>0</v>
      </c>
      <c r="E37" s="20" t="s">
        <v>68</v>
      </c>
      <c r="F37" s="204">
        <v>0</v>
      </c>
      <c r="G37" s="204">
        <v>0</v>
      </c>
    </row>
    <row r="38" spans="2:7" x14ac:dyDescent="0.2">
      <c r="B38" s="17" t="s">
        <v>69</v>
      </c>
      <c r="C38" s="204">
        <f>SUM(C39:C40)</f>
        <v>0</v>
      </c>
      <c r="D38" s="204">
        <f>SUM(D39:D40)</f>
        <v>0</v>
      </c>
      <c r="E38" s="18" t="s">
        <v>70</v>
      </c>
      <c r="F38" s="204">
        <f>SUM(F39:F41)</f>
        <v>0</v>
      </c>
      <c r="G38" s="204">
        <f>SUM(G39:G41)</f>
        <v>0</v>
      </c>
    </row>
    <row r="39" spans="2:7" ht="25.5" x14ac:dyDescent="0.2">
      <c r="B39" s="19" t="s">
        <v>71</v>
      </c>
      <c r="C39" s="204">
        <v>0</v>
      </c>
      <c r="D39" s="204">
        <v>0</v>
      </c>
      <c r="E39" s="20" t="s">
        <v>72</v>
      </c>
      <c r="F39" s="204">
        <v>0</v>
      </c>
      <c r="G39" s="204">
        <v>0</v>
      </c>
    </row>
    <row r="40" spans="2:7" x14ac:dyDescent="0.2">
      <c r="B40" s="19" t="s">
        <v>73</v>
      </c>
      <c r="C40" s="204">
        <v>0</v>
      </c>
      <c r="D40" s="204">
        <v>0</v>
      </c>
      <c r="E40" s="20" t="s">
        <v>74</v>
      </c>
      <c r="F40" s="204">
        <v>0</v>
      </c>
      <c r="G40" s="204">
        <v>0</v>
      </c>
    </row>
    <row r="41" spans="2:7" x14ac:dyDescent="0.2">
      <c r="B41" s="17" t="s">
        <v>75</v>
      </c>
      <c r="C41" s="204">
        <f>SUM(C42:C45)</f>
        <v>0</v>
      </c>
      <c r="D41" s="204">
        <f>SUM(D42:D45)</f>
        <v>0</v>
      </c>
      <c r="E41" s="20" t="s">
        <v>76</v>
      </c>
      <c r="F41" s="204">
        <v>0</v>
      </c>
      <c r="G41" s="204">
        <v>0</v>
      </c>
    </row>
    <row r="42" spans="2:7" x14ac:dyDescent="0.2">
      <c r="B42" s="19" t="s">
        <v>77</v>
      </c>
      <c r="C42" s="204">
        <v>0</v>
      </c>
      <c r="D42" s="204">
        <v>0</v>
      </c>
      <c r="E42" s="18" t="s">
        <v>78</v>
      </c>
      <c r="F42" s="204">
        <f>SUM(F43:F45)</f>
        <v>0</v>
      </c>
      <c r="G42" s="204">
        <f>SUM(G43:G45)</f>
        <v>0</v>
      </c>
    </row>
    <row r="43" spans="2:7" x14ac:dyDescent="0.2">
      <c r="B43" s="19" t="s">
        <v>79</v>
      </c>
      <c r="C43" s="204">
        <v>0</v>
      </c>
      <c r="D43" s="204">
        <v>0</v>
      </c>
      <c r="E43" s="20" t="s">
        <v>80</v>
      </c>
      <c r="F43" s="204">
        <v>0</v>
      </c>
      <c r="G43" s="204">
        <v>0</v>
      </c>
    </row>
    <row r="44" spans="2:7" ht="25.5" x14ac:dyDescent="0.2">
      <c r="B44" s="19" t="s">
        <v>81</v>
      </c>
      <c r="C44" s="204">
        <v>0</v>
      </c>
      <c r="D44" s="204">
        <v>0</v>
      </c>
      <c r="E44" s="20" t="s">
        <v>82</v>
      </c>
      <c r="F44" s="204">
        <v>0</v>
      </c>
      <c r="G44" s="204">
        <v>0</v>
      </c>
    </row>
    <row r="45" spans="2:7" x14ac:dyDescent="0.2">
      <c r="B45" s="19" t="s">
        <v>83</v>
      </c>
      <c r="C45" s="204">
        <v>0</v>
      </c>
      <c r="D45" s="204">
        <v>0</v>
      </c>
      <c r="E45" s="20" t="s">
        <v>84</v>
      </c>
      <c r="F45" s="204">
        <v>0</v>
      </c>
      <c r="G45" s="204">
        <v>0</v>
      </c>
    </row>
    <row r="46" spans="2:7" x14ac:dyDescent="0.2">
      <c r="B46" s="17"/>
      <c r="C46" s="204"/>
      <c r="D46" s="204"/>
      <c r="E46" s="18"/>
      <c r="F46" s="204"/>
      <c r="G46" s="204"/>
    </row>
    <row r="47" spans="2:7" x14ac:dyDescent="0.2">
      <c r="B47" s="15" t="s">
        <v>85</v>
      </c>
      <c r="C47" s="204">
        <f>C9+C17+C25+C31+C37+C38+C41</f>
        <v>4350268.16</v>
      </c>
      <c r="D47" s="204">
        <f>D9+D17+D25+D31+D37+D38+D41</f>
        <v>6503362.3099999996</v>
      </c>
      <c r="E47" s="16" t="s">
        <v>86</v>
      </c>
      <c r="F47" s="204">
        <f>F9+F19+F23+F26+F27+F31+F38+F42</f>
        <v>2293879.0299999998</v>
      </c>
      <c r="G47" s="204">
        <f>G9+G19+G23+G26+G27+G31+G38+G42</f>
        <v>5104686.41</v>
      </c>
    </row>
    <row r="48" spans="2:7" x14ac:dyDescent="0.2">
      <c r="B48" s="15"/>
      <c r="C48" s="204"/>
      <c r="D48" s="204"/>
      <c r="E48" s="16"/>
      <c r="F48" s="204"/>
      <c r="G48" s="204"/>
    </row>
    <row r="49" spans="2:7" x14ac:dyDescent="0.2">
      <c r="B49" s="15" t="s">
        <v>87</v>
      </c>
      <c r="C49" s="204"/>
      <c r="D49" s="204"/>
      <c r="E49" s="16" t="s">
        <v>88</v>
      </c>
      <c r="F49" s="204"/>
      <c r="G49" s="204"/>
    </row>
    <row r="50" spans="2:7" x14ac:dyDescent="0.2">
      <c r="B50" s="17" t="s">
        <v>89</v>
      </c>
      <c r="C50" s="204">
        <v>0</v>
      </c>
      <c r="D50" s="204">
        <v>0</v>
      </c>
      <c r="E50" s="18" t="s">
        <v>90</v>
      </c>
      <c r="F50" s="204">
        <v>0</v>
      </c>
      <c r="G50" s="204">
        <v>0</v>
      </c>
    </row>
    <row r="51" spans="2:7" x14ac:dyDescent="0.2">
      <c r="B51" s="17" t="s">
        <v>91</v>
      </c>
      <c r="C51" s="204">
        <v>0</v>
      </c>
      <c r="D51" s="204">
        <v>0</v>
      </c>
      <c r="E51" s="18" t="s">
        <v>92</v>
      </c>
      <c r="F51" s="204">
        <v>0</v>
      </c>
      <c r="G51" s="204">
        <v>0</v>
      </c>
    </row>
    <row r="52" spans="2:7" x14ac:dyDescent="0.2">
      <c r="B52" s="17" t="s">
        <v>93</v>
      </c>
      <c r="C52" s="204">
        <v>187349638.31</v>
      </c>
      <c r="D52" s="204">
        <v>187349638.31</v>
      </c>
      <c r="E52" s="18" t="s">
        <v>94</v>
      </c>
      <c r="F52" s="204">
        <v>0</v>
      </c>
      <c r="G52" s="204">
        <v>0</v>
      </c>
    </row>
    <row r="53" spans="2:7" x14ac:dyDescent="0.2">
      <c r="B53" s="17" t="s">
        <v>95</v>
      </c>
      <c r="C53" s="204">
        <v>103357467.59999999</v>
      </c>
      <c r="D53" s="204">
        <v>103122520.23999999</v>
      </c>
      <c r="E53" s="18" t="s">
        <v>96</v>
      </c>
      <c r="F53" s="204">
        <v>0</v>
      </c>
      <c r="G53" s="204">
        <v>0</v>
      </c>
    </row>
    <row r="54" spans="2:7" x14ac:dyDescent="0.2">
      <c r="B54" s="17" t="s">
        <v>97</v>
      </c>
      <c r="C54" s="204">
        <v>948365.34</v>
      </c>
      <c r="D54" s="204">
        <v>948365.34</v>
      </c>
      <c r="E54" s="18" t="s">
        <v>98</v>
      </c>
      <c r="F54" s="204">
        <v>0</v>
      </c>
      <c r="G54" s="204">
        <v>0</v>
      </c>
    </row>
    <row r="55" spans="2:7" x14ac:dyDescent="0.2">
      <c r="B55" s="17" t="s">
        <v>99</v>
      </c>
      <c r="C55" s="204">
        <v>-118644229.56999999</v>
      </c>
      <c r="D55" s="204">
        <v>-115617185.56999999</v>
      </c>
      <c r="E55" s="18" t="s">
        <v>100</v>
      </c>
      <c r="F55" s="204">
        <v>118161.67</v>
      </c>
      <c r="G55" s="204">
        <v>118161.67</v>
      </c>
    </row>
    <row r="56" spans="2:7" x14ac:dyDescent="0.2">
      <c r="B56" s="17" t="s">
        <v>101</v>
      </c>
      <c r="C56" s="204">
        <v>102664</v>
      </c>
      <c r="D56" s="204">
        <v>102664</v>
      </c>
      <c r="E56" s="16"/>
      <c r="F56" s="204"/>
      <c r="G56" s="204"/>
    </row>
    <row r="57" spans="2:7" x14ac:dyDescent="0.2">
      <c r="B57" s="17" t="s">
        <v>102</v>
      </c>
      <c r="C57" s="204">
        <v>0</v>
      </c>
      <c r="D57" s="204">
        <v>0</v>
      </c>
      <c r="E57" s="16" t="s">
        <v>103</v>
      </c>
      <c r="F57" s="204">
        <f>SUM(F50:F55)</f>
        <v>118161.67</v>
      </c>
      <c r="G57" s="204">
        <f>SUM(G50:G55)</f>
        <v>118161.67</v>
      </c>
    </row>
    <row r="58" spans="2:7" x14ac:dyDescent="0.2">
      <c r="B58" s="17" t="s">
        <v>104</v>
      </c>
      <c r="C58" s="204">
        <v>0</v>
      </c>
      <c r="D58" s="204">
        <v>0</v>
      </c>
      <c r="E58" s="22"/>
      <c r="F58" s="204"/>
      <c r="G58" s="204"/>
    </row>
    <row r="59" spans="2:7" x14ac:dyDescent="0.2">
      <c r="B59" s="17"/>
      <c r="C59" s="204"/>
      <c r="D59" s="204"/>
      <c r="E59" s="16" t="s">
        <v>105</v>
      </c>
      <c r="F59" s="204">
        <f>F47+F57</f>
        <v>2412040.6999999997</v>
      </c>
      <c r="G59" s="204">
        <f>G47+G57</f>
        <v>5222848.08</v>
      </c>
    </row>
    <row r="60" spans="2:7" ht="25.5" x14ac:dyDescent="0.2">
      <c r="B60" s="15" t="s">
        <v>106</v>
      </c>
      <c r="C60" s="204">
        <f>SUM(C50:C58)</f>
        <v>173113905.67999995</v>
      </c>
      <c r="D60" s="204">
        <f>SUM(D50:D58)</f>
        <v>175906002.31999999</v>
      </c>
      <c r="E60" s="18"/>
      <c r="F60" s="204"/>
      <c r="G60" s="204"/>
    </row>
    <row r="61" spans="2:7" x14ac:dyDescent="0.2">
      <c r="B61" s="17"/>
      <c r="C61" s="204"/>
      <c r="D61" s="204"/>
      <c r="E61" s="16" t="s">
        <v>107</v>
      </c>
      <c r="F61" s="204"/>
      <c r="G61" s="204"/>
    </row>
    <row r="62" spans="2:7" x14ac:dyDescent="0.2">
      <c r="B62" s="15" t="s">
        <v>108</v>
      </c>
      <c r="C62" s="204">
        <f>C47+C60</f>
        <v>177464173.83999994</v>
      </c>
      <c r="D62" s="204">
        <f>D47+D60</f>
        <v>182409364.63</v>
      </c>
      <c r="E62" s="16"/>
      <c r="F62" s="204"/>
      <c r="G62" s="204"/>
    </row>
    <row r="63" spans="2:7" x14ac:dyDescent="0.2">
      <c r="B63" s="17"/>
      <c r="C63" s="204"/>
      <c r="D63" s="204"/>
      <c r="E63" s="16" t="s">
        <v>109</v>
      </c>
      <c r="F63" s="204">
        <f>SUM(F64:F66)</f>
        <v>166987158.06</v>
      </c>
      <c r="G63" s="204">
        <f>SUM(G64:G66)</f>
        <v>166987158.06</v>
      </c>
    </row>
    <row r="64" spans="2:7" x14ac:dyDescent="0.2">
      <c r="B64" s="17"/>
      <c r="C64" s="204"/>
      <c r="D64" s="204"/>
      <c r="E64" s="18" t="s">
        <v>110</v>
      </c>
      <c r="F64" s="204">
        <v>0</v>
      </c>
      <c r="G64" s="204">
        <v>0</v>
      </c>
    </row>
    <row r="65" spans="2:7" x14ac:dyDescent="0.2">
      <c r="B65" s="17"/>
      <c r="C65" s="204"/>
      <c r="D65" s="204"/>
      <c r="E65" s="18" t="s">
        <v>111</v>
      </c>
      <c r="F65" s="204">
        <v>166987158.06</v>
      </c>
      <c r="G65" s="204">
        <v>166987158.06</v>
      </c>
    </row>
    <row r="66" spans="2:7" x14ac:dyDescent="0.2">
      <c r="B66" s="17"/>
      <c r="C66" s="204"/>
      <c r="D66" s="204"/>
      <c r="E66" s="18" t="s">
        <v>112</v>
      </c>
      <c r="F66" s="204">
        <v>0</v>
      </c>
      <c r="G66" s="204">
        <v>0</v>
      </c>
    </row>
    <row r="67" spans="2:7" x14ac:dyDescent="0.2">
      <c r="B67" s="17"/>
      <c r="C67" s="204"/>
      <c r="D67" s="204"/>
      <c r="E67" s="18"/>
      <c r="F67" s="204"/>
      <c r="G67" s="204"/>
    </row>
    <row r="68" spans="2:7" x14ac:dyDescent="0.2">
      <c r="B68" s="17"/>
      <c r="C68" s="204"/>
      <c r="D68" s="204"/>
      <c r="E68" s="16" t="s">
        <v>113</v>
      </c>
      <c r="F68" s="204">
        <f>SUM(F69:F73)</f>
        <v>8064975.0800000019</v>
      </c>
      <c r="G68" s="204">
        <f>SUM(G69:G73)</f>
        <v>10199358.490000002</v>
      </c>
    </row>
    <row r="69" spans="2:7" x14ac:dyDescent="0.2">
      <c r="B69" s="17"/>
      <c r="C69" s="204"/>
      <c r="D69" s="204"/>
      <c r="E69" s="18" t="s">
        <v>114</v>
      </c>
      <c r="F69" s="204">
        <v>-1051311.96</v>
      </c>
      <c r="G69" s="204">
        <v>-8522727.0099999998</v>
      </c>
    </row>
    <row r="70" spans="2:7" x14ac:dyDescent="0.2">
      <c r="B70" s="17"/>
      <c r="C70" s="204"/>
      <c r="D70" s="204"/>
      <c r="E70" s="18" t="s">
        <v>115</v>
      </c>
      <c r="F70" s="204">
        <v>-10102184.4</v>
      </c>
      <c r="G70" s="204">
        <v>-496385.94</v>
      </c>
    </row>
    <row r="71" spans="2:7" x14ac:dyDescent="0.2">
      <c r="B71" s="17"/>
      <c r="C71" s="204"/>
      <c r="D71" s="204"/>
      <c r="E71" s="18" t="s">
        <v>116</v>
      </c>
      <c r="F71" s="204">
        <v>0</v>
      </c>
      <c r="G71" s="204">
        <v>0</v>
      </c>
    </row>
    <row r="72" spans="2:7" x14ac:dyDescent="0.2">
      <c r="B72" s="17"/>
      <c r="C72" s="204"/>
      <c r="D72" s="204"/>
      <c r="E72" s="18" t="s">
        <v>117</v>
      </c>
      <c r="F72" s="204">
        <v>19218471.440000001</v>
      </c>
      <c r="G72" s="204">
        <v>19218471.440000001</v>
      </c>
    </row>
    <row r="73" spans="2:7" x14ac:dyDescent="0.2">
      <c r="B73" s="17"/>
      <c r="C73" s="204"/>
      <c r="D73" s="204"/>
      <c r="E73" s="18" t="s">
        <v>118</v>
      </c>
      <c r="F73" s="204">
        <v>0</v>
      </c>
      <c r="G73" s="204">
        <v>0</v>
      </c>
    </row>
    <row r="74" spans="2:7" x14ac:dyDescent="0.2">
      <c r="B74" s="17"/>
      <c r="C74" s="204"/>
      <c r="D74" s="204"/>
      <c r="E74" s="18"/>
      <c r="F74" s="204"/>
      <c r="G74" s="204"/>
    </row>
    <row r="75" spans="2:7" ht="25.5" x14ac:dyDescent="0.2">
      <c r="B75" s="17"/>
      <c r="C75" s="204"/>
      <c r="D75" s="204"/>
      <c r="E75" s="16" t="s">
        <v>119</v>
      </c>
      <c r="F75" s="204">
        <f>SUM(F76:F77)</f>
        <v>0</v>
      </c>
      <c r="G75" s="204">
        <f>SUM(G76:G77)</f>
        <v>0</v>
      </c>
    </row>
    <row r="76" spans="2:7" x14ac:dyDescent="0.2">
      <c r="B76" s="17"/>
      <c r="C76" s="204"/>
      <c r="D76" s="204"/>
      <c r="E76" s="18" t="s">
        <v>120</v>
      </c>
      <c r="F76" s="204">
        <v>0</v>
      </c>
      <c r="G76" s="204">
        <v>0</v>
      </c>
    </row>
    <row r="77" spans="2:7" x14ac:dyDescent="0.2">
      <c r="B77" s="17"/>
      <c r="C77" s="204"/>
      <c r="D77" s="204"/>
      <c r="E77" s="18" t="s">
        <v>121</v>
      </c>
      <c r="F77" s="204">
        <v>0</v>
      </c>
      <c r="G77" s="204">
        <v>0</v>
      </c>
    </row>
    <row r="78" spans="2:7" x14ac:dyDescent="0.2">
      <c r="B78" s="17"/>
      <c r="C78" s="204"/>
      <c r="D78" s="204"/>
      <c r="E78" s="18"/>
      <c r="F78" s="204"/>
      <c r="G78" s="204"/>
    </row>
    <row r="79" spans="2:7" x14ac:dyDescent="0.2">
      <c r="B79" s="17"/>
      <c r="C79" s="204"/>
      <c r="D79" s="204"/>
      <c r="E79" s="16" t="s">
        <v>122</v>
      </c>
      <c r="F79" s="204">
        <f>F63+F68+F75</f>
        <v>175052133.14000002</v>
      </c>
      <c r="G79" s="204">
        <f>G63+G68+G75</f>
        <v>177186516.55000001</v>
      </c>
    </row>
    <row r="80" spans="2:7" x14ac:dyDescent="0.2">
      <c r="B80" s="17"/>
      <c r="C80" s="204"/>
      <c r="D80" s="204"/>
      <c r="E80" s="18"/>
      <c r="F80" s="204"/>
      <c r="G80" s="204"/>
    </row>
    <row r="81" spans="2:7" x14ac:dyDescent="0.2">
      <c r="B81" s="17"/>
      <c r="C81" s="204"/>
      <c r="D81" s="204"/>
      <c r="E81" s="16" t="s">
        <v>123</v>
      </c>
      <c r="F81" s="204">
        <f>F59+F79</f>
        <v>177464173.84</v>
      </c>
      <c r="G81" s="204">
        <f>G59+G79</f>
        <v>182409364.63000003</v>
      </c>
    </row>
    <row r="82" spans="2:7" ht="13.5" thickBot="1" x14ac:dyDescent="0.25">
      <c r="B82" s="23"/>
      <c r="C82" s="205"/>
      <c r="D82" s="205"/>
      <c r="E82" s="24"/>
      <c r="F82" s="206"/>
      <c r="G82" s="206"/>
    </row>
    <row r="85" spans="2:7" ht="30" customHeight="1" x14ac:dyDescent="0.2">
      <c r="B85" s="25"/>
      <c r="C85" s="25"/>
      <c r="E85" s="25"/>
      <c r="F85" s="25"/>
    </row>
    <row r="86" spans="2:7" ht="15" customHeight="1" x14ac:dyDescent="0.2">
      <c r="B86" s="26"/>
      <c r="C86" s="26"/>
      <c r="E86" s="26"/>
      <c r="F86" s="26"/>
    </row>
    <row r="87" spans="2:7" ht="15" customHeight="1" x14ac:dyDescent="0.2">
      <c r="B87" s="27"/>
      <c r="C87" s="27"/>
      <c r="E87" s="27"/>
      <c r="F87" s="27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baseColWidth="10" defaultRowHeight="12.75" x14ac:dyDescent="0.2"/>
  <cols>
    <col min="1" max="1" width="5" style="28" customWidth="1"/>
    <col min="2" max="2" width="43" style="28" customWidth="1"/>
    <col min="3" max="3" width="12.85546875" style="28" customWidth="1"/>
    <col min="4" max="4" width="13.28515625" style="28" customWidth="1"/>
    <col min="5" max="5" width="15" style="28" customWidth="1"/>
    <col min="6" max="6" width="16.5703125" style="28" customWidth="1"/>
    <col min="7" max="7" width="13.42578125" style="28" customWidth="1"/>
    <col min="8" max="8" width="14" style="28" customWidth="1"/>
    <col min="9" max="9" width="15" style="28" customWidth="1"/>
    <col min="10" max="16384" width="11.42578125" style="28"/>
  </cols>
  <sheetData>
    <row r="1" spans="2:9" ht="13.5" thickBot="1" x14ac:dyDescent="0.25"/>
    <row r="2" spans="2:9" ht="13.5" thickBot="1" x14ac:dyDescent="0.25">
      <c r="B2" s="29" t="s">
        <v>0</v>
      </c>
      <c r="C2" s="30"/>
      <c r="D2" s="30"/>
      <c r="E2" s="30"/>
      <c r="F2" s="30"/>
      <c r="G2" s="30"/>
      <c r="H2" s="30"/>
      <c r="I2" s="31"/>
    </row>
    <row r="3" spans="2:9" ht="13.5" thickBot="1" x14ac:dyDescent="0.25">
      <c r="B3" s="32" t="s">
        <v>124</v>
      </c>
      <c r="C3" s="33"/>
      <c r="D3" s="33"/>
      <c r="E3" s="33"/>
      <c r="F3" s="33"/>
      <c r="G3" s="33"/>
      <c r="H3" s="33"/>
      <c r="I3" s="34"/>
    </row>
    <row r="4" spans="2:9" ht="13.5" thickBot="1" x14ac:dyDescent="0.25">
      <c r="B4" s="32" t="s">
        <v>125</v>
      </c>
      <c r="C4" s="33"/>
      <c r="D4" s="33"/>
      <c r="E4" s="33"/>
      <c r="F4" s="33"/>
      <c r="G4" s="33"/>
      <c r="H4" s="33"/>
      <c r="I4" s="34"/>
    </row>
    <row r="5" spans="2:9" ht="13.5" thickBot="1" x14ac:dyDescent="0.25">
      <c r="B5" s="32" t="s">
        <v>3</v>
      </c>
      <c r="C5" s="33"/>
      <c r="D5" s="33"/>
      <c r="E5" s="33"/>
      <c r="F5" s="33"/>
      <c r="G5" s="33"/>
      <c r="H5" s="33"/>
      <c r="I5" s="34"/>
    </row>
    <row r="6" spans="2:9" ht="76.5" x14ac:dyDescent="0.2">
      <c r="B6" s="35" t="s">
        <v>126</v>
      </c>
      <c r="C6" s="35" t="s">
        <v>127</v>
      </c>
      <c r="D6" s="35" t="s">
        <v>128</v>
      </c>
      <c r="E6" s="35" t="s">
        <v>129</v>
      </c>
      <c r="F6" s="35" t="s">
        <v>130</v>
      </c>
      <c r="G6" s="35" t="s">
        <v>131</v>
      </c>
      <c r="H6" s="35" t="s">
        <v>132</v>
      </c>
      <c r="I6" s="35" t="s">
        <v>133</v>
      </c>
    </row>
    <row r="7" spans="2:9" ht="13.5" thickBot="1" x14ac:dyDescent="0.25">
      <c r="B7" s="36" t="s">
        <v>134</v>
      </c>
      <c r="C7" s="36" t="s">
        <v>135</v>
      </c>
      <c r="D7" s="36" t="s">
        <v>136</v>
      </c>
      <c r="E7" s="36" t="s">
        <v>137</v>
      </c>
      <c r="F7" s="36" t="s">
        <v>138</v>
      </c>
      <c r="G7" s="36" t="s">
        <v>139</v>
      </c>
      <c r="H7" s="36" t="s">
        <v>140</v>
      </c>
      <c r="I7" s="36" t="s">
        <v>141</v>
      </c>
    </row>
    <row r="8" spans="2:9" ht="12.75" customHeight="1" x14ac:dyDescent="0.2">
      <c r="B8" s="37" t="s">
        <v>142</v>
      </c>
      <c r="C8" s="207">
        <f t="shared" ref="C8:I8" si="0">C9+C13</f>
        <v>0</v>
      </c>
      <c r="D8" s="207">
        <f t="shared" si="0"/>
        <v>0</v>
      </c>
      <c r="E8" s="207">
        <f t="shared" si="0"/>
        <v>0</v>
      </c>
      <c r="F8" s="207">
        <f t="shared" si="0"/>
        <v>0</v>
      </c>
      <c r="G8" s="207">
        <f t="shared" si="0"/>
        <v>0</v>
      </c>
      <c r="H8" s="207">
        <f t="shared" si="0"/>
        <v>0</v>
      </c>
      <c r="I8" s="207">
        <f t="shared" si="0"/>
        <v>0</v>
      </c>
    </row>
    <row r="9" spans="2:9" ht="12.75" customHeight="1" x14ac:dyDescent="0.2">
      <c r="B9" s="37" t="s">
        <v>143</v>
      </c>
      <c r="C9" s="207">
        <f t="shared" ref="C9:I9" si="1">SUM(C10:C12)</f>
        <v>0</v>
      </c>
      <c r="D9" s="207">
        <f t="shared" si="1"/>
        <v>0</v>
      </c>
      <c r="E9" s="207">
        <f t="shared" si="1"/>
        <v>0</v>
      </c>
      <c r="F9" s="207">
        <f t="shared" si="1"/>
        <v>0</v>
      </c>
      <c r="G9" s="207">
        <f t="shared" si="1"/>
        <v>0</v>
      </c>
      <c r="H9" s="207">
        <f t="shared" si="1"/>
        <v>0</v>
      </c>
      <c r="I9" s="207">
        <f t="shared" si="1"/>
        <v>0</v>
      </c>
    </row>
    <row r="10" spans="2:9" x14ac:dyDescent="0.2">
      <c r="B10" s="39" t="s">
        <v>144</v>
      </c>
      <c r="C10" s="207">
        <v>0</v>
      </c>
      <c r="D10" s="207">
        <v>0</v>
      </c>
      <c r="E10" s="207">
        <v>0</v>
      </c>
      <c r="F10" s="207"/>
      <c r="G10" s="208">
        <v>0</v>
      </c>
      <c r="H10" s="207">
        <v>0</v>
      </c>
      <c r="I10" s="207">
        <v>0</v>
      </c>
    </row>
    <row r="11" spans="2:9" x14ac:dyDescent="0.2">
      <c r="B11" s="39" t="s">
        <v>145</v>
      </c>
      <c r="C11" s="208">
        <v>0</v>
      </c>
      <c r="D11" s="208">
        <v>0</v>
      </c>
      <c r="E11" s="208">
        <v>0</v>
      </c>
      <c r="F11" s="208"/>
      <c r="G11" s="208">
        <v>0</v>
      </c>
      <c r="H11" s="208">
        <v>0</v>
      </c>
      <c r="I11" s="208">
        <v>0</v>
      </c>
    </row>
    <row r="12" spans="2:9" x14ac:dyDescent="0.2">
      <c r="B12" s="39" t="s">
        <v>146</v>
      </c>
      <c r="C12" s="208">
        <v>0</v>
      </c>
      <c r="D12" s="208">
        <v>0</v>
      </c>
      <c r="E12" s="208">
        <v>0</v>
      </c>
      <c r="F12" s="208"/>
      <c r="G12" s="208">
        <v>0</v>
      </c>
      <c r="H12" s="208">
        <v>0</v>
      </c>
      <c r="I12" s="208">
        <v>0</v>
      </c>
    </row>
    <row r="13" spans="2:9" ht="12.75" customHeight="1" x14ac:dyDescent="0.2">
      <c r="B13" s="37" t="s">
        <v>147</v>
      </c>
      <c r="C13" s="207">
        <f t="shared" ref="C13:I13" si="2">SUM(C14:C16)</f>
        <v>0</v>
      </c>
      <c r="D13" s="207">
        <f t="shared" si="2"/>
        <v>0</v>
      </c>
      <c r="E13" s="207">
        <f t="shared" si="2"/>
        <v>0</v>
      </c>
      <c r="F13" s="207">
        <f t="shared" si="2"/>
        <v>0</v>
      </c>
      <c r="G13" s="207">
        <f t="shared" si="2"/>
        <v>0</v>
      </c>
      <c r="H13" s="207">
        <f t="shared" si="2"/>
        <v>0</v>
      </c>
      <c r="I13" s="207">
        <f t="shared" si="2"/>
        <v>0</v>
      </c>
    </row>
    <row r="14" spans="2:9" x14ac:dyDescent="0.2">
      <c r="B14" s="39" t="s">
        <v>148</v>
      </c>
      <c r="C14" s="207">
        <v>0</v>
      </c>
      <c r="D14" s="207">
        <v>0</v>
      </c>
      <c r="E14" s="207">
        <v>0</v>
      </c>
      <c r="F14" s="207"/>
      <c r="G14" s="208">
        <v>0</v>
      </c>
      <c r="H14" s="207">
        <v>0</v>
      </c>
      <c r="I14" s="207">
        <v>0</v>
      </c>
    </row>
    <row r="15" spans="2:9" x14ac:dyDescent="0.2">
      <c r="B15" s="39" t="s">
        <v>149</v>
      </c>
      <c r="C15" s="208">
        <v>0</v>
      </c>
      <c r="D15" s="208">
        <v>0</v>
      </c>
      <c r="E15" s="208">
        <v>0</v>
      </c>
      <c r="F15" s="208"/>
      <c r="G15" s="208">
        <v>0</v>
      </c>
      <c r="H15" s="208">
        <v>0</v>
      </c>
      <c r="I15" s="208">
        <v>0</v>
      </c>
    </row>
    <row r="16" spans="2:9" x14ac:dyDescent="0.2">
      <c r="B16" s="39" t="s">
        <v>150</v>
      </c>
      <c r="C16" s="208">
        <v>0</v>
      </c>
      <c r="D16" s="208">
        <v>0</v>
      </c>
      <c r="E16" s="208">
        <v>0</v>
      </c>
      <c r="F16" s="208"/>
      <c r="G16" s="208">
        <v>0</v>
      </c>
      <c r="H16" s="208">
        <v>0</v>
      </c>
      <c r="I16" s="208">
        <v>0</v>
      </c>
    </row>
    <row r="17" spans="2:9" x14ac:dyDescent="0.2">
      <c r="B17" s="37" t="s">
        <v>151</v>
      </c>
      <c r="C17" s="207">
        <v>5222848.08</v>
      </c>
      <c r="D17" s="209"/>
      <c r="E17" s="209"/>
      <c r="F17" s="209"/>
      <c r="G17" s="210">
        <v>2412040.7000000002</v>
      </c>
      <c r="H17" s="209"/>
      <c r="I17" s="209"/>
    </row>
    <row r="18" spans="2:9" x14ac:dyDescent="0.2">
      <c r="B18" s="41"/>
      <c r="C18" s="208"/>
      <c r="D18" s="208"/>
      <c r="E18" s="208"/>
      <c r="F18" s="208"/>
      <c r="G18" s="208"/>
      <c r="H18" s="208"/>
      <c r="I18" s="208"/>
    </row>
    <row r="19" spans="2:9" ht="12.75" customHeight="1" x14ac:dyDescent="0.2">
      <c r="B19" s="42" t="s">
        <v>152</v>
      </c>
      <c r="C19" s="207">
        <f>C8+C17</f>
        <v>5222848.08</v>
      </c>
      <c r="D19" s="207">
        <f t="shared" ref="D19:I19" si="3">D8+D17</f>
        <v>0</v>
      </c>
      <c r="E19" s="207">
        <f t="shared" si="3"/>
        <v>0</v>
      </c>
      <c r="F19" s="207">
        <f t="shared" si="3"/>
        <v>0</v>
      </c>
      <c r="G19" s="207">
        <f t="shared" si="3"/>
        <v>2412040.7000000002</v>
      </c>
      <c r="H19" s="207">
        <f t="shared" si="3"/>
        <v>0</v>
      </c>
      <c r="I19" s="207">
        <f t="shared" si="3"/>
        <v>0</v>
      </c>
    </row>
    <row r="20" spans="2:9" x14ac:dyDescent="0.2">
      <c r="B20" s="37"/>
      <c r="C20" s="207"/>
      <c r="D20" s="207"/>
      <c r="E20" s="207"/>
      <c r="F20" s="207"/>
      <c r="G20" s="207"/>
      <c r="H20" s="207"/>
      <c r="I20" s="207"/>
    </row>
    <row r="21" spans="2:9" ht="12.75" customHeight="1" x14ac:dyDescent="0.2">
      <c r="B21" s="37" t="s">
        <v>153</v>
      </c>
      <c r="C21" s="207">
        <f t="shared" ref="C21:I21" si="4">SUM(C22:C24)</f>
        <v>0</v>
      </c>
      <c r="D21" s="207">
        <f t="shared" si="4"/>
        <v>0</v>
      </c>
      <c r="E21" s="207">
        <f t="shared" si="4"/>
        <v>0</v>
      </c>
      <c r="F21" s="207">
        <f t="shared" si="4"/>
        <v>0</v>
      </c>
      <c r="G21" s="207">
        <f t="shared" si="4"/>
        <v>0</v>
      </c>
      <c r="H21" s="207">
        <f t="shared" si="4"/>
        <v>0</v>
      </c>
      <c r="I21" s="207">
        <f t="shared" si="4"/>
        <v>0</v>
      </c>
    </row>
    <row r="22" spans="2:9" ht="12.75" customHeight="1" x14ac:dyDescent="0.2">
      <c r="B22" s="41" t="s">
        <v>154</v>
      </c>
      <c r="C22" s="208"/>
      <c r="D22" s="208"/>
      <c r="E22" s="208"/>
      <c r="F22" s="208"/>
      <c r="G22" s="208">
        <f>C22+D22-E22+F22</f>
        <v>0</v>
      </c>
      <c r="H22" s="208"/>
      <c r="I22" s="208"/>
    </row>
    <row r="23" spans="2:9" ht="12.75" customHeight="1" x14ac:dyDescent="0.2">
      <c r="B23" s="41" t="s">
        <v>155</v>
      </c>
      <c r="C23" s="208"/>
      <c r="D23" s="208"/>
      <c r="E23" s="208"/>
      <c r="F23" s="208"/>
      <c r="G23" s="208">
        <f>C23+D23-E23+F23</f>
        <v>0</v>
      </c>
      <c r="H23" s="208"/>
      <c r="I23" s="208"/>
    </row>
    <row r="24" spans="2:9" ht="12.75" customHeight="1" x14ac:dyDescent="0.2">
      <c r="B24" s="41" t="s">
        <v>156</v>
      </c>
      <c r="C24" s="208"/>
      <c r="D24" s="208"/>
      <c r="E24" s="208"/>
      <c r="F24" s="208"/>
      <c r="G24" s="208">
        <f>C24+D24-E24+F24</f>
        <v>0</v>
      </c>
      <c r="H24" s="208"/>
      <c r="I24" s="208"/>
    </row>
    <row r="25" spans="2:9" x14ac:dyDescent="0.2">
      <c r="B25" s="43"/>
      <c r="C25" s="211"/>
      <c r="D25" s="211"/>
      <c r="E25" s="211"/>
      <c r="F25" s="211"/>
      <c r="G25" s="211"/>
      <c r="H25" s="211"/>
      <c r="I25" s="211"/>
    </row>
    <row r="26" spans="2:9" ht="25.5" x14ac:dyDescent="0.2">
      <c r="B26" s="42" t="s">
        <v>157</v>
      </c>
      <c r="C26" s="207">
        <f t="shared" ref="C26:I26" si="5">SUM(C27:C29)</f>
        <v>0</v>
      </c>
      <c r="D26" s="207">
        <f t="shared" si="5"/>
        <v>0</v>
      </c>
      <c r="E26" s="207">
        <f t="shared" si="5"/>
        <v>0</v>
      </c>
      <c r="F26" s="207">
        <f t="shared" si="5"/>
        <v>0</v>
      </c>
      <c r="G26" s="207">
        <f t="shared" si="5"/>
        <v>0</v>
      </c>
      <c r="H26" s="207">
        <f t="shared" si="5"/>
        <v>0</v>
      </c>
      <c r="I26" s="207">
        <f t="shared" si="5"/>
        <v>0</v>
      </c>
    </row>
    <row r="27" spans="2:9" ht="12.75" customHeight="1" x14ac:dyDescent="0.2">
      <c r="B27" s="41" t="s">
        <v>158</v>
      </c>
      <c r="C27" s="208"/>
      <c r="D27" s="208"/>
      <c r="E27" s="208"/>
      <c r="F27" s="208"/>
      <c r="G27" s="208">
        <f>C27+D27-E27+F27</f>
        <v>0</v>
      </c>
      <c r="H27" s="208"/>
      <c r="I27" s="208"/>
    </row>
    <row r="28" spans="2:9" ht="12.75" customHeight="1" x14ac:dyDescent="0.2">
      <c r="B28" s="41" t="s">
        <v>159</v>
      </c>
      <c r="C28" s="208"/>
      <c r="D28" s="208"/>
      <c r="E28" s="208"/>
      <c r="F28" s="208"/>
      <c r="G28" s="208">
        <f>C28+D28-E28+F28</f>
        <v>0</v>
      </c>
      <c r="H28" s="208"/>
      <c r="I28" s="208"/>
    </row>
    <row r="29" spans="2:9" ht="12.75" customHeight="1" x14ac:dyDescent="0.2">
      <c r="B29" s="41" t="s">
        <v>160</v>
      </c>
      <c r="C29" s="208"/>
      <c r="D29" s="208"/>
      <c r="E29" s="208"/>
      <c r="F29" s="208"/>
      <c r="G29" s="208">
        <f>C29+D29-E29+F29</f>
        <v>0</v>
      </c>
      <c r="H29" s="208"/>
      <c r="I29" s="208"/>
    </row>
    <row r="30" spans="2:9" ht="13.5" thickBot="1" x14ac:dyDescent="0.25">
      <c r="B30" s="44"/>
      <c r="C30" s="212"/>
      <c r="D30" s="212"/>
      <c r="E30" s="212"/>
      <c r="F30" s="212"/>
      <c r="G30" s="212"/>
      <c r="H30" s="212"/>
      <c r="I30" s="212"/>
    </row>
    <row r="31" spans="2:9" ht="18.75" customHeight="1" x14ac:dyDescent="0.2">
      <c r="B31" s="45" t="s">
        <v>161</v>
      </c>
      <c r="C31" s="45"/>
      <c r="D31" s="45"/>
      <c r="E31" s="45"/>
      <c r="F31" s="45"/>
      <c r="G31" s="45"/>
      <c r="H31" s="45"/>
      <c r="I31" s="45"/>
    </row>
    <row r="32" spans="2:9" x14ac:dyDescent="0.2">
      <c r="B32" s="46" t="s">
        <v>162</v>
      </c>
      <c r="C32" s="47"/>
      <c r="D32" s="48"/>
      <c r="E32" s="48"/>
      <c r="F32" s="48"/>
      <c r="G32" s="48"/>
      <c r="H32" s="48"/>
      <c r="I32" s="48"/>
    </row>
    <row r="33" spans="2:9" ht="13.5" thickBot="1" x14ac:dyDescent="0.25">
      <c r="B33" s="49"/>
      <c r="C33" s="47"/>
      <c r="D33" s="47"/>
      <c r="E33" s="47"/>
      <c r="F33" s="47"/>
      <c r="G33" s="47"/>
      <c r="H33" s="47"/>
      <c r="I33" s="47"/>
    </row>
    <row r="34" spans="2:9" ht="38.25" customHeight="1" x14ac:dyDescent="0.2">
      <c r="B34" s="50" t="s">
        <v>163</v>
      </c>
      <c r="C34" s="50" t="s">
        <v>164</v>
      </c>
      <c r="D34" s="50" t="s">
        <v>165</v>
      </c>
      <c r="E34" s="51" t="s">
        <v>166</v>
      </c>
      <c r="F34" s="50" t="s">
        <v>167</v>
      </c>
      <c r="G34" s="51" t="s">
        <v>168</v>
      </c>
      <c r="H34" s="47"/>
      <c r="I34" s="47"/>
    </row>
    <row r="35" spans="2:9" ht="15.75" customHeight="1" thickBot="1" x14ac:dyDescent="0.25">
      <c r="B35" s="52"/>
      <c r="C35" s="52"/>
      <c r="D35" s="52"/>
      <c r="E35" s="53" t="s">
        <v>169</v>
      </c>
      <c r="F35" s="52"/>
      <c r="G35" s="53" t="s">
        <v>170</v>
      </c>
      <c r="H35" s="47"/>
      <c r="I35" s="47"/>
    </row>
    <row r="36" spans="2:9" x14ac:dyDescent="0.2">
      <c r="B36" s="54" t="s">
        <v>171</v>
      </c>
      <c r="C36" s="207">
        <f>SUM(C37:C39)</f>
        <v>0</v>
      </c>
      <c r="D36" s="207">
        <f>SUM(D37:D39)</f>
        <v>0</v>
      </c>
      <c r="E36" s="207">
        <f>SUM(E37:E39)</f>
        <v>0</v>
      </c>
      <c r="F36" s="207">
        <f>SUM(F37:F39)</f>
        <v>0</v>
      </c>
      <c r="G36" s="207">
        <f>SUM(G37:G39)</f>
        <v>0</v>
      </c>
      <c r="H36" s="47"/>
      <c r="I36" s="47"/>
    </row>
    <row r="37" spans="2:9" x14ac:dyDescent="0.2">
      <c r="B37" s="41" t="s">
        <v>172</v>
      </c>
      <c r="C37" s="40"/>
      <c r="D37" s="40"/>
      <c r="E37" s="40"/>
      <c r="F37" s="40"/>
      <c r="G37" s="40"/>
      <c r="H37" s="47"/>
      <c r="I37" s="47"/>
    </row>
    <row r="38" spans="2:9" x14ac:dyDescent="0.2">
      <c r="B38" s="41" t="s">
        <v>173</v>
      </c>
      <c r="C38" s="40"/>
      <c r="D38" s="40"/>
      <c r="E38" s="40"/>
      <c r="F38" s="40"/>
      <c r="G38" s="40"/>
      <c r="H38" s="47"/>
      <c r="I38" s="47"/>
    </row>
    <row r="39" spans="2:9" ht="13.5" thickBot="1" x14ac:dyDescent="0.25">
      <c r="B39" s="55" t="s">
        <v>174</v>
      </c>
      <c r="C39" s="56"/>
      <c r="D39" s="56"/>
      <c r="E39" s="56"/>
      <c r="F39" s="56"/>
      <c r="G39" s="56"/>
      <c r="H39" s="47"/>
      <c r="I39" s="47"/>
    </row>
    <row r="42" spans="2:9" ht="30" customHeight="1" x14ac:dyDescent="0.2">
      <c r="B42" s="57"/>
      <c r="C42" s="57"/>
      <c r="F42" s="57"/>
      <c r="G42" s="57"/>
      <c r="H42" s="57"/>
      <c r="I42" s="57"/>
    </row>
    <row r="43" spans="2:9" ht="15" customHeight="1" x14ac:dyDescent="0.2">
      <c r="B43" s="26"/>
      <c r="C43" s="26"/>
      <c r="F43" s="26"/>
      <c r="G43" s="26"/>
      <c r="H43" s="26"/>
      <c r="I43" s="26"/>
    </row>
    <row r="44" spans="2:9" ht="15" customHeight="1" x14ac:dyDescent="0.2">
      <c r="B44" s="27"/>
      <c r="C44" s="27"/>
      <c r="F44" s="27"/>
      <c r="G44" s="27"/>
      <c r="H44" s="27"/>
      <c r="I44" s="27"/>
    </row>
    <row r="45" spans="2:9" ht="30" customHeight="1" x14ac:dyDescent="0.2"/>
  </sheetData>
  <mergeCells count="11">
    <mergeCell ref="B42:C42"/>
    <mergeCell ref="F42:I42"/>
    <mergeCell ref="B2:I2"/>
    <mergeCell ref="B3:I3"/>
    <mergeCell ref="B4:I4"/>
    <mergeCell ref="B5:I5"/>
    <mergeCell ref="B31:I31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workbookViewId="0"/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29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1"/>
    </row>
    <row r="3" spans="2:12" ht="15.75" thickBot="1" x14ac:dyDescent="0.3">
      <c r="B3" s="32" t="s">
        <v>175</v>
      </c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2:12" ht="15.75" thickBot="1" x14ac:dyDescent="0.3">
      <c r="B4" s="32" t="s">
        <v>125</v>
      </c>
      <c r="C4" s="33"/>
      <c r="D4" s="33"/>
      <c r="E4" s="33"/>
      <c r="F4" s="33"/>
      <c r="G4" s="33"/>
      <c r="H4" s="33"/>
      <c r="I4" s="33"/>
      <c r="J4" s="33"/>
      <c r="K4" s="33"/>
      <c r="L4" s="34"/>
    </row>
    <row r="5" spans="2:12" ht="15.75" thickBot="1" x14ac:dyDescent="0.3">
      <c r="B5" s="32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ht="102" x14ac:dyDescent="0.25">
      <c r="B6" s="58" t="s">
        <v>176</v>
      </c>
      <c r="C6" s="59" t="s">
        <v>177</v>
      </c>
      <c r="D6" s="59" t="s">
        <v>178</v>
      </c>
      <c r="E6" s="59" t="s">
        <v>179</v>
      </c>
      <c r="F6" s="59" t="s">
        <v>180</v>
      </c>
      <c r="G6" s="59" t="s">
        <v>181</v>
      </c>
      <c r="H6" s="59" t="s">
        <v>182</v>
      </c>
      <c r="I6" s="59" t="s">
        <v>183</v>
      </c>
      <c r="J6" s="59" t="s">
        <v>184</v>
      </c>
      <c r="K6" s="59" t="s">
        <v>185</v>
      </c>
      <c r="L6" s="59" t="s">
        <v>186</v>
      </c>
    </row>
    <row r="7" spans="2:12" ht="15.75" thickBot="1" x14ac:dyDescent="0.3">
      <c r="B7" s="36" t="s">
        <v>134</v>
      </c>
      <c r="C7" s="36" t="s">
        <v>135</v>
      </c>
      <c r="D7" s="36" t="s">
        <v>136</v>
      </c>
      <c r="E7" s="36" t="s">
        <v>137</v>
      </c>
      <c r="F7" s="36" t="s">
        <v>138</v>
      </c>
      <c r="G7" s="36" t="s">
        <v>187</v>
      </c>
      <c r="H7" s="36" t="s">
        <v>140</v>
      </c>
      <c r="I7" s="36" t="s">
        <v>141</v>
      </c>
      <c r="J7" s="36" t="s">
        <v>188</v>
      </c>
      <c r="K7" s="36" t="s">
        <v>189</v>
      </c>
      <c r="L7" s="36" t="s">
        <v>190</v>
      </c>
    </row>
    <row r="8" spans="2:12" x14ac:dyDescent="0.25">
      <c r="B8" s="60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2:12" ht="25.5" x14ac:dyDescent="0.25">
      <c r="B9" s="62" t="s">
        <v>191</v>
      </c>
      <c r="C9" s="38">
        <f>SUM(C10:C13)</f>
        <v>0</v>
      </c>
      <c r="D9" s="38">
        <f t="shared" ref="D9:L9" si="0">SUM(D10:D13)</f>
        <v>0</v>
      </c>
      <c r="E9" s="38">
        <f t="shared" si="0"/>
        <v>0</v>
      </c>
      <c r="F9" s="38">
        <f t="shared" si="0"/>
        <v>0</v>
      </c>
      <c r="G9" s="38">
        <f t="shared" si="0"/>
        <v>0</v>
      </c>
      <c r="H9" s="38">
        <f t="shared" si="0"/>
        <v>0</v>
      </c>
      <c r="I9" s="38">
        <f t="shared" si="0"/>
        <v>0</v>
      </c>
      <c r="J9" s="38">
        <f t="shared" si="0"/>
        <v>0</v>
      </c>
      <c r="K9" s="38">
        <f t="shared" si="0"/>
        <v>0</v>
      </c>
      <c r="L9" s="38">
        <f t="shared" si="0"/>
        <v>0</v>
      </c>
    </row>
    <row r="10" spans="2:12" x14ac:dyDescent="0.25">
      <c r="B10" s="63" t="s">
        <v>192</v>
      </c>
      <c r="C10" s="40"/>
      <c r="D10" s="40"/>
      <c r="E10" s="40"/>
      <c r="F10" s="40"/>
      <c r="G10" s="40"/>
      <c r="H10" s="40"/>
      <c r="I10" s="40"/>
      <c r="J10" s="40"/>
      <c r="K10" s="40"/>
      <c r="L10" s="40">
        <f>F10-K10</f>
        <v>0</v>
      </c>
    </row>
    <row r="11" spans="2:12" x14ac:dyDescent="0.25">
      <c r="B11" s="63" t="s">
        <v>193</v>
      </c>
      <c r="C11" s="40"/>
      <c r="D11" s="40"/>
      <c r="E11" s="40"/>
      <c r="F11" s="40"/>
      <c r="G11" s="40"/>
      <c r="H11" s="40"/>
      <c r="I11" s="40"/>
      <c r="J11" s="40"/>
      <c r="K11" s="40"/>
      <c r="L11" s="40">
        <f t="shared" ref="L11:L20" si="1">F11-K11</f>
        <v>0</v>
      </c>
    </row>
    <row r="12" spans="2:12" x14ac:dyDescent="0.25">
      <c r="B12" s="63" t="s">
        <v>194</v>
      </c>
      <c r="C12" s="40"/>
      <c r="D12" s="40"/>
      <c r="E12" s="40"/>
      <c r="F12" s="40"/>
      <c r="G12" s="40"/>
      <c r="H12" s="40"/>
      <c r="I12" s="40"/>
      <c r="J12" s="40"/>
      <c r="K12" s="40"/>
      <c r="L12" s="40">
        <f t="shared" si="1"/>
        <v>0</v>
      </c>
    </row>
    <row r="13" spans="2:12" x14ac:dyDescent="0.25">
      <c r="B13" s="63" t="s">
        <v>195</v>
      </c>
      <c r="C13" s="40"/>
      <c r="D13" s="40"/>
      <c r="E13" s="40"/>
      <c r="F13" s="40"/>
      <c r="G13" s="40"/>
      <c r="H13" s="40"/>
      <c r="I13" s="40"/>
      <c r="J13" s="40"/>
      <c r="K13" s="40"/>
      <c r="L13" s="40">
        <f t="shared" si="1"/>
        <v>0</v>
      </c>
    </row>
    <row r="14" spans="2:12" x14ac:dyDescent="0.25">
      <c r="B14" s="64"/>
      <c r="C14" s="40"/>
      <c r="D14" s="40"/>
      <c r="E14" s="40"/>
      <c r="F14" s="40"/>
      <c r="G14" s="40"/>
      <c r="H14" s="40"/>
      <c r="I14" s="40"/>
      <c r="J14" s="40"/>
      <c r="K14" s="40"/>
      <c r="L14" s="40">
        <f t="shared" si="1"/>
        <v>0</v>
      </c>
    </row>
    <row r="15" spans="2:12" x14ac:dyDescent="0.25">
      <c r="B15" s="62" t="s">
        <v>196</v>
      </c>
      <c r="C15" s="38">
        <f>SUM(C16:C19)</f>
        <v>0</v>
      </c>
      <c r="D15" s="38">
        <f t="shared" ref="D15:L15" si="2">SUM(D16:D19)</f>
        <v>0</v>
      </c>
      <c r="E15" s="38">
        <f t="shared" si="2"/>
        <v>0</v>
      </c>
      <c r="F15" s="38">
        <f t="shared" si="2"/>
        <v>0</v>
      </c>
      <c r="G15" s="38">
        <f t="shared" si="2"/>
        <v>0</v>
      </c>
      <c r="H15" s="38">
        <f t="shared" si="2"/>
        <v>0</v>
      </c>
      <c r="I15" s="38">
        <f t="shared" si="2"/>
        <v>0</v>
      </c>
      <c r="J15" s="38">
        <f t="shared" si="2"/>
        <v>0</v>
      </c>
      <c r="K15" s="38">
        <f t="shared" si="2"/>
        <v>0</v>
      </c>
      <c r="L15" s="38">
        <f t="shared" si="2"/>
        <v>0</v>
      </c>
    </row>
    <row r="16" spans="2:12" x14ac:dyDescent="0.25">
      <c r="B16" s="63" t="s">
        <v>197</v>
      </c>
      <c r="C16" s="40"/>
      <c r="D16" s="40"/>
      <c r="E16" s="40"/>
      <c r="F16" s="40"/>
      <c r="G16" s="40"/>
      <c r="H16" s="40"/>
      <c r="I16" s="40"/>
      <c r="J16" s="40"/>
      <c r="K16" s="40"/>
      <c r="L16" s="40">
        <f t="shared" si="1"/>
        <v>0</v>
      </c>
    </row>
    <row r="17" spans="2:12" x14ac:dyDescent="0.25">
      <c r="B17" s="63" t="s">
        <v>198</v>
      </c>
      <c r="C17" s="40"/>
      <c r="D17" s="40"/>
      <c r="E17" s="40"/>
      <c r="F17" s="40"/>
      <c r="G17" s="40"/>
      <c r="H17" s="40"/>
      <c r="I17" s="40"/>
      <c r="J17" s="40"/>
      <c r="K17" s="40"/>
      <c r="L17" s="40">
        <f t="shared" si="1"/>
        <v>0</v>
      </c>
    </row>
    <row r="18" spans="2:12" x14ac:dyDescent="0.25">
      <c r="B18" s="63" t="s">
        <v>199</v>
      </c>
      <c r="C18" s="40"/>
      <c r="D18" s="40"/>
      <c r="E18" s="40"/>
      <c r="F18" s="40"/>
      <c r="G18" s="40"/>
      <c r="H18" s="40"/>
      <c r="I18" s="40"/>
      <c r="J18" s="40"/>
      <c r="K18" s="40"/>
      <c r="L18" s="40">
        <f t="shared" si="1"/>
        <v>0</v>
      </c>
    </row>
    <row r="19" spans="2:12" x14ac:dyDescent="0.25">
      <c r="B19" s="63" t="s">
        <v>200</v>
      </c>
      <c r="C19" s="40"/>
      <c r="D19" s="40"/>
      <c r="E19" s="40"/>
      <c r="F19" s="40"/>
      <c r="G19" s="40"/>
      <c r="H19" s="40"/>
      <c r="I19" s="40"/>
      <c r="J19" s="40"/>
      <c r="K19" s="40"/>
      <c r="L19" s="40">
        <f t="shared" si="1"/>
        <v>0</v>
      </c>
    </row>
    <row r="20" spans="2:12" x14ac:dyDescent="0.25">
      <c r="B20" s="64"/>
      <c r="C20" s="40"/>
      <c r="D20" s="40"/>
      <c r="E20" s="40"/>
      <c r="F20" s="40"/>
      <c r="G20" s="40"/>
      <c r="H20" s="40"/>
      <c r="I20" s="40"/>
      <c r="J20" s="40"/>
      <c r="K20" s="40"/>
      <c r="L20" s="40">
        <f t="shared" si="1"/>
        <v>0</v>
      </c>
    </row>
    <row r="21" spans="2:12" ht="38.25" x14ac:dyDescent="0.25">
      <c r="B21" s="62" t="s">
        <v>201</v>
      </c>
      <c r="C21" s="38">
        <f>C9+C15</f>
        <v>0</v>
      </c>
      <c r="D21" s="38">
        <f t="shared" ref="D21:L21" si="3">D9+D15</f>
        <v>0</v>
      </c>
      <c r="E21" s="38">
        <f t="shared" si="3"/>
        <v>0</v>
      </c>
      <c r="F21" s="38">
        <f t="shared" si="3"/>
        <v>0</v>
      </c>
      <c r="G21" s="38">
        <f t="shared" si="3"/>
        <v>0</v>
      </c>
      <c r="H21" s="38">
        <f t="shared" si="3"/>
        <v>0</v>
      </c>
      <c r="I21" s="38">
        <f t="shared" si="3"/>
        <v>0</v>
      </c>
      <c r="J21" s="38">
        <f t="shared" si="3"/>
        <v>0</v>
      </c>
      <c r="K21" s="38">
        <f t="shared" si="3"/>
        <v>0</v>
      </c>
      <c r="L21" s="38">
        <f t="shared" si="3"/>
        <v>0</v>
      </c>
    </row>
    <row r="22" spans="2:12" ht="15.75" thickBot="1" x14ac:dyDescent="0.3">
      <c r="B22" s="65"/>
      <c r="C22" s="66"/>
      <c r="D22" s="66"/>
      <c r="E22" s="66"/>
      <c r="F22" s="66"/>
      <c r="G22" s="66"/>
      <c r="H22" s="66"/>
      <c r="I22" s="66"/>
      <c r="J22" s="66"/>
      <c r="K22" s="66"/>
      <c r="L22" s="66"/>
    </row>
    <row r="25" spans="2:12" ht="30" customHeight="1" x14ac:dyDescent="0.25">
      <c r="C25" s="67"/>
      <c r="D25" s="67"/>
      <c r="E25" s="67"/>
      <c r="H25" s="67"/>
      <c r="I25" s="67"/>
      <c r="J25" s="67"/>
    </row>
    <row r="26" spans="2:12" ht="15" customHeight="1" x14ac:dyDescent="0.25">
      <c r="C26" s="26"/>
      <c r="D26" s="26"/>
      <c r="E26" s="26"/>
      <c r="H26" s="26"/>
      <c r="I26" s="26"/>
      <c r="J26" s="26"/>
    </row>
    <row r="27" spans="2:12" ht="15" customHeight="1" x14ac:dyDescent="0.25">
      <c r="C27" s="27"/>
      <c r="D27" s="27"/>
      <c r="E27" s="27"/>
      <c r="H27" s="27"/>
      <c r="I27" s="27"/>
      <c r="J27" s="27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2"/>
  <sheetViews>
    <sheetView workbookViewId="0">
      <pane ySplit="8" topLeftCell="A9" activePane="bottomLeft" state="frozen"/>
      <selection pane="bottomLeft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7.85546875" style="1" customWidth="1"/>
    <col min="4" max="4" width="21.28515625" style="1" customWidth="1"/>
    <col min="5" max="5" width="20.5703125" style="1" customWidth="1"/>
    <col min="6" max="6" width="20.85546875" style="1" customWidth="1"/>
    <col min="7" max="16384" width="11.42578125" style="1"/>
  </cols>
  <sheetData>
    <row r="1" spans="2:6" ht="13.5" thickBot="1" x14ac:dyDescent="0.25"/>
    <row r="2" spans="2:6" x14ac:dyDescent="0.2">
      <c r="B2" s="3" t="s">
        <v>0</v>
      </c>
      <c r="C2" s="4"/>
      <c r="D2" s="4"/>
      <c r="E2" s="4"/>
      <c r="F2" s="5"/>
    </row>
    <row r="3" spans="2:6" x14ac:dyDescent="0.2">
      <c r="B3" s="68" t="s">
        <v>202</v>
      </c>
      <c r="C3" s="69"/>
      <c r="D3" s="69"/>
      <c r="E3" s="69"/>
      <c r="F3" s="70"/>
    </row>
    <row r="4" spans="2:6" x14ac:dyDescent="0.2">
      <c r="B4" s="68" t="s">
        <v>125</v>
      </c>
      <c r="C4" s="69"/>
      <c r="D4" s="69"/>
      <c r="E4" s="69"/>
      <c r="F4" s="70"/>
    </row>
    <row r="5" spans="2:6" ht="13.5" thickBot="1" x14ac:dyDescent="0.25">
      <c r="B5" s="71" t="s">
        <v>3</v>
      </c>
      <c r="C5" s="72"/>
      <c r="D5" s="72"/>
      <c r="E5" s="72"/>
      <c r="F5" s="73"/>
    </row>
    <row r="6" spans="2:6" ht="13.5" thickBot="1" x14ac:dyDescent="0.25">
      <c r="B6" s="74"/>
      <c r="C6" s="74"/>
      <c r="D6" s="74"/>
      <c r="E6" s="74"/>
      <c r="F6" s="74"/>
    </row>
    <row r="7" spans="2:6" ht="15" customHeight="1" x14ac:dyDescent="0.2">
      <c r="B7" s="3" t="s">
        <v>4</v>
      </c>
      <c r="C7" s="4"/>
      <c r="D7" s="75" t="s">
        <v>203</v>
      </c>
      <c r="E7" s="76" t="s">
        <v>204</v>
      </c>
      <c r="F7" s="75" t="s">
        <v>205</v>
      </c>
    </row>
    <row r="8" spans="2:6" ht="15.75" customHeight="1" thickBot="1" x14ac:dyDescent="0.25">
      <c r="B8" s="71"/>
      <c r="C8" s="72"/>
      <c r="D8" s="77" t="s">
        <v>206</v>
      </c>
      <c r="E8" s="78"/>
      <c r="F8" s="77" t="s">
        <v>207</v>
      </c>
    </row>
    <row r="9" spans="2:6" x14ac:dyDescent="0.2">
      <c r="B9" s="79" t="s">
        <v>208</v>
      </c>
      <c r="C9" s="80"/>
      <c r="D9" s="213">
        <f>SUM(D10:D12)</f>
        <v>150000</v>
      </c>
      <c r="E9" s="213">
        <f>SUM(E10:E12)</f>
        <v>69475.09</v>
      </c>
      <c r="F9" s="213">
        <f>SUM(F10:F12)</f>
        <v>69475.09</v>
      </c>
    </row>
    <row r="10" spans="2:6" x14ac:dyDescent="0.2">
      <c r="B10" s="81" t="s">
        <v>209</v>
      </c>
      <c r="C10" s="82"/>
      <c r="D10" s="214">
        <v>150000</v>
      </c>
      <c r="E10" s="214">
        <v>69475.09</v>
      </c>
      <c r="F10" s="214">
        <v>69475.09</v>
      </c>
    </row>
    <row r="11" spans="2:6" x14ac:dyDescent="0.2">
      <c r="B11" s="81" t="s">
        <v>210</v>
      </c>
      <c r="C11" s="82"/>
      <c r="D11" s="214"/>
      <c r="E11" s="214"/>
      <c r="F11" s="214"/>
    </row>
    <row r="12" spans="2:6" x14ac:dyDescent="0.2">
      <c r="B12" s="81" t="s">
        <v>211</v>
      </c>
      <c r="C12" s="82"/>
      <c r="D12" s="214">
        <f>D48</f>
        <v>0</v>
      </c>
      <c r="E12" s="214">
        <f>E48</f>
        <v>0</v>
      </c>
      <c r="F12" s="214">
        <f>F48</f>
        <v>0</v>
      </c>
    </row>
    <row r="13" spans="2:6" x14ac:dyDescent="0.2">
      <c r="B13" s="83"/>
      <c r="C13" s="84"/>
      <c r="D13" s="214"/>
      <c r="E13" s="214"/>
      <c r="F13" s="214"/>
    </row>
    <row r="14" spans="2:6" ht="15" customHeight="1" x14ac:dyDescent="0.2">
      <c r="B14" s="83" t="s">
        <v>212</v>
      </c>
      <c r="C14" s="84"/>
      <c r="D14" s="213">
        <f>SUM(D15:D16)</f>
        <v>96871613</v>
      </c>
      <c r="E14" s="213">
        <f>SUM(E15:E16)</f>
        <v>17961639.34</v>
      </c>
      <c r="F14" s="213">
        <f>SUM(F15:F16)</f>
        <v>16696300.91</v>
      </c>
    </row>
    <row r="15" spans="2:6" x14ac:dyDescent="0.2">
      <c r="B15" s="81" t="s">
        <v>213</v>
      </c>
      <c r="C15" s="82"/>
      <c r="D15" s="214">
        <v>60359660</v>
      </c>
      <c r="E15" s="214">
        <v>17871144.460000001</v>
      </c>
      <c r="F15" s="214">
        <v>16605806.029999999</v>
      </c>
    </row>
    <row r="16" spans="2:6" x14ac:dyDescent="0.2">
      <c r="B16" s="81" t="s">
        <v>214</v>
      </c>
      <c r="C16" s="82"/>
      <c r="D16" s="214">
        <v>36511953</v>
      </c>
      <c r="E16" s="214">
        <v>90494.88</v>
      </c>
      <c r="F16" s="214">
        <v>90494.88</v>
      </c>
    </row>
    <row r="17" spans="2:6" x14ac:dyDescent="0.2">
      <c r="B17" s="81"/>
      <c r="C17" s="82"/>
      <c r="D17" s="214"/>
      <c r="E17" s="214"/>
      <c r="F17" s="214"/>
    </row>
    <row r="18" spans="2:6" x14ac:dyDescent="0.2">
      <c r="B18" s="83" t="s">
        <v>215</v>
      </c>
      <c r="C18" s="84"/>
      <c r="D18" s="213">
        <f>SUM(D19:D20)</f>
        <v>0</v>
      </c>
      <c r="E18" s="213">
        <f>SUM(E19:E20)</f>
        <v>232166.87</v>
      </c>
      <c r="F18" s="213">
        <f>SUM(F19:F20)</f>
        <v>232166.87</v>
      </c>
    </row>
    <row r="19" spans="2:6" x14ac:dyDescent="0.2">
      <c r="B19" s="81" t="s">
        <v>216</v>
      </c>
      <c r="C19" s="82"/>
      <c r="D19" s="215">
        <v>0</v>
      </c>
      <c r="E19" s="214">
        <v>141671.99</v>
      </c>
      <c r="F19" s="214">
        <v>141671.99</v>
      </c>
    </row>
    <row r="20" spans="2:6" x14ac:dyDescent="0.2">
      <c r="B20" s="81" t="s">
        <v>217</v>
      </c>
      <c r="C20" s="82"/>
      <c r="D20" s="215">
        <v>0</v>
      </c>
      <c r="E20" s="214">
        <v>90494.88</v>
      </c>
      <c r="F20" s="214">
        <v>90494.88</v>
      </c>
    </row>
    <row r="21" spans="2:6" x14ac:dyDescent="0.2">
      <c r="B21" s="81"/>
      <c r="C21" s="82"/>
      <c r="D21" s="214"/>
      <c r="E21" s="214"/>
      <c r="F21" s="214"/>
    </row>
    <row r="22" spans="2:6" x14ac:dyDescent="0.2">
      <c r="B22" s="83" t="s">
        <v>218</v>
      </c>
      <c r="C22" s="84"/>
      <c r="D22" s="213">
        <f>D9-D14+D18</f>
        <v>-96721613</v>
      </c>
      <c r="E22" s="216">
        <f>E9-E14+E18</f>
        <v>-17659997.379999999</v>
      </c>
      <c r="F22" s="216">
        <f>F9-F14+F18</f>
        <v>-16394658.950000001</v>
      </c>
    </row>
    <row r="23" spans="2:6" x14ac:dyDescent="0.2">
      <c r="B23" s="83"/>
      <c r="C23" s="84"/>
      <c r="D23" s="214"/>
      <c r="E23" s="217"/>
      <c r="F23" s="217"/>
    </row>
    <row r="24" spans="2:6" x14ac:dyDescent="0.2">
      <c r="B24" s="83" t="s">
        <v>219</v>
      </c>
      <c r="C24" s="84"/>
      <c r="D24" s="213">
        <f>D22-D12</f>
        <v>-96721613</v>
      </c>
      <c r="E24" s="216">
        <f>E22-E12</f>
        <v>-17659997.379999999</v>
      </c>
      <c r="F24" s="216">
        <f>F22-F12</f>
        <v>-16394658.950000001</v>
      </c>
    </row>
    <row r="25" spans="2:6" x14ac:dyDescent="0.2">
      <c r="B25" s="83"/>
      <c r="C25" s="84"/>
      <c r="D25" s="214"/>
      <c r="E25" s="217"/>
      <c r="F25" s="217"/>
    </row>
    <row r="26" spans="2:6" ht="25.5" customHeight="1" x14ac:dyDescent="0.2">
      <c r="B26" s="83" t="s">
        <v>220</v>
      </c>
      <c r="C26" s="84"/>
      <c r="D26" s="213">
        <f>D24-D18</f>
        <v>-96721613</v>
      </c>
      <c r="E26" s="213">
        <f>E24-E18</f>
        <v>-17892164.25</v>
      </c>
      <c r="F26" s="213">
        <f>F24-F18</f>
        <v>-16626825.82</v>
      </c>
    </row>
    <row r="27" spans="2:6" ht="15.75" customHeight="1" thickBot="1" x14ac:dyDescent="0.25">
      <c r="B27" s="86"/>
      <c r="C27" s="87"/>
      <c r="D27" s="218"/>
      <c r="E27" s="218"/>
      <c r="F27" s="218"/>
    </row>
    <row r="28" spans="2:6" ht="35.1" customHeight="1" thickBot="1" x14ac:dyDescent="0.25">
      <c r="B28" s="88"/>
      <c r="C28" s="88"/>
      <c r="D28" s="88"/>
      <c r="E28" s="88"/>
      <c r="F28" s="88"/>
    </row>
    <row r="29" spans="2:6" ht="15.75" customHeight="1" thickBot="1" x14ac:dyDescent="0.25">
      <c r="B29" s="89" t="s">
        <v>221</v>
      </c>
      <c r="C29" s="90"/>
      <c r="D29" s="91" t="s">
        <v>222</v>
      </c>
      <c r="E29" s="91" t="s">
        <v>204</v>
      </c>
      <c r="F29" s="91" t="s">
        <v>223</v>
      </c>
    </row>
    <row r="30" spans="2:6" x14ac:dyDescent="0.2">
      <c r="B30" s="92"/>
      <c r="C30" s="93"/>
      <c r="D30" s="214"/>
      <c r="E30" s="214"/>
      <c r="F30" s="214"/>
    </row>
    <row r="31" spans="2:6" x14ac:dyDescent="0.2">
      <c r="B31" s="83" t="s">
        <v>224</v>
      </c>
      <c r="C31" s="84"/>
      <c r="D31" s="213">
        <f>SUM(D32:D33)</f>
        <v>0</v>
      </c>
      <c r="E31" s="216">
        <f>SUM(E32:E33)</f>
        <v>0</v>
      </c>
      <c r="F31" s="216">
        <f>SUM(F32:F33)</f>
        <v>0</v>
      </c>
    </row>
    <row r="32" spans="2:6" x14ac:dyDescent="0.2">
      <c r="B32" s="81" t="s">
        <v>225</v>
      </c>
      <c r="C32" s="82"/>
      <c r="D32" s="214"/>
      <c r="E32" s="217"/>
      <c r="F32" s="217"/>
    </row>
    <row r="33" spans="2:6" x14ac:dyDescent="0.2">
      <c r="B33" s="81" t="s">
        <v>226</v>
      </c>
      <c r="C33" s="82"/>
      <c r="D33" s="214"/>
      <c r="E33" s="217"/>
      <c r="F33" s="217"/>
    </row>
    <row r="34" spans="2:6" x14ac:dyDescent="0.2">
      <c r="B34" s="83"/>
      <c r="C34" s="84"/>
      <c r="D34" s="214"/>
      <c r="E34" s="214"/>
      <c r="F34" s="214"/>
    </row>
    <row r="35" spans="2:6" x14ac:dyDescent="0.2">
      <c r="B35" s="83" t="s">
        <v>227</v>
      </c>
      <c r="C35" s="84"/>
      <c r="D35" s="213">
        <f>D26+D31</f>
        <v>-96721613</v>
      </c>
      <c r="E35" s="213">
        <f>E26+E31</f>
        <v>-17892164.25</v>
      </c>
      <c r="F35" s="213">
        <f>F26+F31</f>
        <v>-16626825.82</v>
      </c>
    </row>
    <row r="36" spans="2:6" ht="15.75" customHeight="1" thickBot="1" x14ac:dyDescent="0.25">
      <c r="B36" s="94"/>
      <c r="C36" s="95"/>
      <c r="D36" s="219"/>
      <c r="E36" s="219"/>
      <c r="F36" s="219"/>
    </row>
    <row r="37" spans="2:6" ht="35.1" customHeight="1" thickBot="1" x14ac:dyDescent="0.25">
      <c r="B37" s="96"/>
      <c r="C37" s="96"/>
      <c r="D37" s="96"/>
      <c r="E37" s="96"/>
      <c r="F37" s="96"/>
    </row>
    <row r="38" spans="2:6" ht="15" customHeight="1" x14ac:dyDescent="0.2">
      <c r="B38" s="97" t="s">
        <v>221</v>
      </c>
      <c r="C38" s="98"/>
      <c r="D38" s="99" t="s">
        <v>228</v>
      </c>
      <c r="E38" s="100" t="s">
        <v>204</v>
      </c>
      <c r="F38" s="101" t="s">
        <v>205</v>
      </c>
    </row>
    <row r="39" spans="2:6" ht="15.75" customHeight="1" thickBot="1" x14ac:dyDescent="0.25">
      <c r="B39" s="102"/>
      <c r="C39" s="103"/>
      <c r="D39" s="104"/>
      <c r="E39" s="105"/>
      <c r="F39" s="106" t="s">
        <v>223</v>
      </c>
    </row>
    <row r="40" spans="2:6" x14ac:dyDescent="0.2">
      <c r="B40" s="107"/>
      <c r="C40" s="108"/>
      <c r="D40" s="220"/>
      <c r="E40" s="220"/>
      <c r="F40" s="220"/>
    </row>
    <row r="41" spans="2:6" x14ac:dyDescent="0.2">
      <c r="B41" s="109" t="s">
        <v>229</v>
      </c>
      <c r="C41" s="110"/>
      <c r="D41" s="221">
        <f>SUM(D42:D43)</f>
        <v>0</v>
      </c>
      <c r="E41" s="221">
        <f>SUM(E42:E43)</f>
        <v>0</v>
      </c>
      <c r="F41" s="221">
        <f>SUM(F42:F43)</f>
        <v>0</v>
      </c>
    </row>
    <row r="42" spans="2:6" x14ac:dyDescent="0.2">
      <c r="B42" s="111" t="s">
        <v>230</v>
      </c>
      <c r="C42" s="112"/>
      <c r="D42" s="220"/>
      <c r="E42" s="222"/>
      <c r="F42" s="222"/>
    </row>
    <row r="43" spans="2:6" x14ac:dyDescent="0.2">
      <c r="B43" s="111" t="s">
        <v>231</v>
      </c>
      <c r="C43" s="112"/>
      <c r="D43" s="220"/>
      <c r="E43" s="222"/>
      <c r="F43" s="222"/>
    </row>
    <row r="44" spans="2:6" x14ac:dyDescent="0.2">
      <c r="B44" s="109" t="s">
        <v>232</v>
      </c>
      <c r="C44" s="110"/>
      <c r="D44" s="221">
        <f>SUM(D45:D46)</f>
        <v>0</v>
      </c>
      <c r="E44" s="221">
        <f>SUM(E45:E46)</f>
        <v>0</v>
      </c>
      <c r="F44" s="221">
        <f>SUM(F45:F46)</f>
        <v>0</v>
      </c>
    </row>
    <row r="45" spans="2:6" x14ac:dyDescent="0.2">
      <c r="B45" s="111" t="s">
        <v>233</v>
      </c>
      <c r="C45" s="112"/>
      <c r="D45" s="220"/>
      <c r="E45" s="222"/>
      <c r="F45" s="222"/>
    </row>
    <row r="46" spans="2:6" x14ac:dyDescent="0.2">
      <c r="B46" s="111" t="s">
        <v>234</v>
      </c>
      <c r="C46" s="112"/>
      <c r="D46" s="220"/>
      <c r="E46" s="222"/>
      <c r="F46" s="222"/>
    </row>
    <row r="47" spans="2:6" x14ac:dyDescent="0.2">
      <c r="B47" s="109"/>
      <c r="C47" s="110"/>
      <c r="D47" s="220"/>
      <c r="E47" s="220"/>
      <c r="F47" s="220"/>
    </row>
    <row r="48" spans="2:6" x14ac:dyDescent="0.2">
      <c r="B48" s="109" t="s">
        <v>235</v>
      </c>
      <c r="C48" s="110"/>
      <c r="D48" s="221">
        <f>D41-D44</f>
        <v>0</v>
      </c>
      <c r="E48" s="223">
        <f>E41-E44</f>
        <v>0</v>
      </c>
      <c r="F48" s="223">
        <f>F41-F44</f>
        <v>0</v>
      </c>
    </row>
    <row r="49" spans="2:6" ht="15.75" customHeight="1" thickBot="1" x14ac:dyDescent="0.25">
      <c r="B49" s="115"/>
      <c r="C49" s="116"/>
      <c r="D49" s="224"/>
      <c r="E49" s="225"/>
      <c r="F49" s="225"/>
    </row>
    <row r="50" spans="2:6" ht="35.1" customHeight="1" thickBot="1" x14ac:dyDescent="0.25">
      <c r="B50" s="96"/>
      <c r="C50" s="96"/>
      <c r="D50" s="96"/>
      <c r="E50" s="96"/>
      <c r="F50" s="96"/>
    </row>
    <row r="51" spans="2:6" ht="15" customHeight="1" x14ac:dyDescent="0.2">
      <c r="B51" s="97" t="s">
        <v>221</v>
      </c>
      <c r="C51" s="117"/>
      <c r="D51" s="101" t="s">
        <v>203</v>
      </c>
      <c r="E51" s="100" t="s">
        <v>204</v>
      </c>
      <c r="F51" s="101" t="s">
        <v>205</v>
      </c>
    </row>
    <row r="52" spans="2:6" ht="15.75" customHeight="1" thickBot="1" x14ac:dyDescent="0.25">
      <c r="B52" s="102"/>
      <c r="C52" s="118"/>
      <c r="D52" s="106" t="s">
        <v>222</v>
      </c>
      <c r="E52" s="105"/>
      <c r="F52" s="106" t="s">
        <v>223</v>
      </c>
    </row>
    <row r="53" spans="2:6" x14ac:dyDescent="0.2">
      <c r="B53" s="107"/>
      <c r="C53" s="108"/>
      <c r="D53" s="220"/>
      <c r="E53" s="220"/>
      <c r="F53" s="220"/>
    </row>
    <row r="54" spans="2:6" x14ac:dyDescent="0.2">
      <c r="B54" s="111" t="s">
        <v>236</v>
      </c>
      <c r="C54" s="112"/>
      <c r="D54" s="220">
        <f>D10</f>
        <v>150000</v>
      </c>
      <c r="E54" s="222">
        <f>E10</f>
        <v>69475.09</v>
      </c>
      <c r="F54" s="222">
        <f>F10</f>
        <v>69475.09</v>
      </c>
    </row>
    <row r="55" spans="2:6" x14ac:dyDescent="0.2">
      <c r="B55" s="111"/>
      <c r="C55" s="112"/>
      <c r="D55" s="220"/>
      <c r="E55" s="222"/>
      <c r="F55" s="222"/>
    </row>
    <row r="56" spans="2:6" x14ac:dyDescent="0.2">
      <c r="B56" s="111" t="s">
        <v>237</v>
      </c>
      <c r="C56" s="112"/>
      <c r="D56" s="220">
        <f>D42-D45</f>
        <v>0</v>
      </c>
      <c r="E56" s="222">
        <f>E42-E45</f>
        <v>0</v>
      </c>
      <c r="F56" s="222">
        <f>F42-F45</f>
        <v>0</v>
      </c>
    </row>
    <row r="57" spans="2:6" x14ac:dyDescent="0.2">
      <c r="B57" s="111" t="s">
        <v>230</v>
      </c>
      <c r="C57" s="112"/>
      <c r="D57" s="220">
        <f>D42</f>
        <v>0</v>
      </c>
      <c r="E57" s="222">
        <f>E42</f>
        <v>0</v>
      </c>
      <c r="F57" s="222">
        <f>F42</f>
        <v>0</v>
      </c>
    </row>
    <row r="58" spans="2:6" x14ac:dyDescent="0.2">
      <c r="B58" s="111" t="s">
        <v>233</v>
      </c>
      <c r="C58" s="112"/>
      <c r="D58" s="220">
        <f>D45</f>
        <v>0</v>
      </c>
      <c r="E58" s="222">
        <f>E45</f>
        <v>0</v>
      </c>
      <c r="F58" s="222">
        <f>F45</f>
        <v>0</v>
      </c>
    </row>
    <row r="59" spans="2:6" x14ac:dyDescent="0.2">
      <c r="B59" s="111"/>
      <c r="C59" s="112"/>
      <c r="D59" s="220"/>
      <c r="E59" s="222"/>
      <c r="F59" s="222"/>
    </row>
    <row r="60" spans="2:6" x14ac:dyDescent="0.2">
      <c r="B60" s="111" t="s">
        <v>213</v>
      </c>
      <c r="C60" s="112"/>
      <c r="D60" s="220">
        <f>D15</f>
        <v>60359660</v>
      </c>
      <c r="E60" s="220">
        <f>E15</f>
        <v>17871144.460000001</v>
      </c>
      <c r="F60" s="220">
        <f>F15</f>
        <v>16605806.029999999</v>
      </c>
    </row>
    <row r="61" spans="2:6" x14ac:dyDescent="0.2">
      <c r="B61" s="111"/>
      <c r="C61" s="112"/>
      <c r="D61" s="220"/>
      <c r="E61" s="220"/>
      <c r="F61" s="220"/>
    </row>
    <row r="62" spans="2:6" x14ac:dyDescent="0.2">
      <c r="B62" s="111" t="s">
        <v>216</v>
      </c>
      <c r="C62" s="112"/>
      <c r="D62" s="226"/>
      <c r="E62" s="220">
        <f>E19</f>
        <v>141671.99</v>
      </c>
      <c r="F62" s="220">
        <f>F19</f>
        <v>141671.99</v>
      </c>
    </row>
    <row r="63" spans="2:6" x14ac:dyDescent="0.2">
      <c r="B63" s="111"/>
      <c r="C63" s="112"/>
      <c r="D63" s="220"/>
      <c r="E63" s="220"/>
      <c r="F63" s="220"/>
    </row>
    <row r="64" spans="2:6" x14ac:dyDescent="0.2">
      <c r="B64" s="109" t="s">
        <v>238</v>
      </c>
      <c r="C64" s="110"/>
      <c r="D64" s="221">
        <f>D54+D56-D60+D62</f>
        <v>-60209660</v>
      </c>
      <c r="E64" s="223">
        <f>E54+E56-E60+E62</f>
        <v>-17659997.380000003</v>
      </c>
      <c r="F64" s="223">
        <f>F54+F56-F60+F62</f>
        <v>-16394658.949999999</v>
      </c>
    </row>
    <row r="65" spans="2:6" x14ac:dyDescent="0.2">
      <c r="B65" s="109"/>
      <c r="C65" s="110"/>
      <c r="D65" s="221"/>
      <c r="E65" s="223"/>
      <c r="F65" s="223"/>
    </row>
    <row r="66" spans="2:6" ht="25.5" customHeight="1" x14ac:dyDescent="0.2">
      <c r="B66" s="83" t="s">
        <v>239</v>
      </c>
      <c r="C66" s="84"/>
      <c r="D66" s="221">
        <f>D64-D56</f>
        <v>-60209660</v>
      </c>
      <c r="E66" s="223">
        <f>E64-E56</f>
        <v>-17659997.380000003</v>
      </c>
      <c r="F66" s="223">
        <f>F64-F56</f>
        <v>-16394658.949999999</v>
      </c>
    </row>
    <row r="67" spans="2:6" ht="15.75" customHeight="1" thickBot="1" x14ac:dyDescent="0.25">
      <c r="B67" s="115"/>
      <c r="C67" s="116"/>
      <c r="D67" s="224"/>
      <c r="E67" s="225"/>
      <c r="F67" s="225"/>
    </row>
    <row r="68" spans="2:6" ht="35.1" customHeight="1" thickBot="1" x14ac:dyDescent="0.25">
      <c r="B68" s="96"/>
      <c r="C68" s="96"/>
      <c r="D68" s="96"/>
      <c r="E68" s="96"/>
      <c r="F68" s="96"/>
    </row>
    <row r="69" spans="2:6" ht="15" customHeight="1" x14ac:dyDescent="0.2">
      <c r="B69" s="97" t="s">
        <v>221</v>
      </c>
      <c r="C69" s="98"/>
      <c r="D69" s="99" t="s">
        <v>228</v>
      </c>
      <c r="E69" s="100" t="s">
        <v>204</v>
      </c>
      <c r="F69" s="101" t="s">
        <v>205</v>
      </c>
    </row>
    <row r="70" spans="2:6" ht="15.75" customHeight="1" thickBot="1" x14ac:dyDescent="0.25">
      <c r="B70" s="102"/>
      <c r="C70" s="103"/>
      <c r="D70" s="104"/>
      <c r="E70" s="105"/>
      <c r="F70" s="106" t="s">
        <v>223</v>
      </c>
    </row>
    <row r="71" spans="2:6" x14ac:dyDescent="0.2">
      <c r="B71" s="107"/>
      <c r="C71" s="108"/>
      <c r="D71" s="220"/>
      <c r="E71" s="220"/>
      <c r="F71" s="220"/>
    </row>
    <row r="72" spans="2:6" x14ac:dyDescent="0.2">
      <c r="B72" s="111" t="s">
        <v>210</v>
      </c>
      <c r="C72" s="112"/>
      <c r="D72" s="220">
        <f>D11</f>
        <v>0</v>
      </c>
      <c r="E72" s="222">
        <f>E11</f>
        <v>0</v>
      </c>
      <c r="F72" s="222">
        <f>F11</f>
        <v>0</v>
      </c>
    </row>
    <row r="73" spans="2:6" x14ac:dyDescent="0.2">
      <c r="B73" s="111"/>
      <c r="C73" s="112"/>
      <c r="D73" s="220"/>
      <c r="E73" s="222"/>
      <c r="F73" s="222"/>
    </row>
    <row r="74" spans="2:6" ht="25.5" customHeight="1" x14ac:dyDescent="0.2">
      <c r="B74" s="81" t="s">
        <v>240</v>
      </c>
      <c r="C74" s="82"/>
      <c r="D74" s="220">
        <f>D75-D76</f>
        <v>0</v>
      </c>
      <c r="E74" s="222">
        <f>E75-E76</f>
        <v>0</v>
      </c>
      <c r="F74" s="222">
        <f>F75-F76</f>
        <v>0</v>
      </c>
    </row>
    <row r="75" spans="2:6" x14ac:dyDescent="0.2">
      <c r="B75" s="111" t="s">
        <v>231</v>
      </c>
      <c r="C75" s="112"/>
      <c r="D75" s="220">
        <f>D43</f>
        <v>0</v>
      </c>
      <c r="E75" s="222">
        <f>E43</f>
        <v>0</v>
      </c>
      <c r="F75" s="222">
        <f>F43</f>
        <v>0</v>
      </c>
    </row>
    <row r="76" spans="2:6" x14ac:dyDescent="0.2">
      <c r="B76" s="111" t="s">
        <v>234</v>
      </c>
      <c r="C76" s="112"/>
      <c r="D76" s="220">
        <f>D46</f>
        <v>0</v>
      </c>
      <c r="E76" s="222">
        <f>E46</f>
        <v>0</v>
      </c>
      <c r="F76" s="222">
        <f>F46</f>
        <v>0</v>
      </c>
    </row>
    <row r="77" spans="2:6" x14ac:dyDescent="0.2">
      <c r="B77" s="111"/>
      <c r="C77" s="112"/>
      <c r="D77" s="220"/>
      <c r="E77" s="222"/>
      <c r="F77" s="222"/>
    </row>
    <row r="78" spans="2:6" x14ac:dyDescent="0.2">
      <c r="B78" s="111" t="s">
        <v>241</v>
      </c>
      <c r="C78" s="112"/>
      <c r="D78" s="220">
        <f>D16</f>
        <v>36511953</v>
      </c>
      <c r="E78" s="220">
        <f>E16</f>
        <v>90494.88</v>
      </c>
      <c r="F78" s="220">
        <f>F16</f>
        <v>90494.88</v>
      </c>
    </row>
    <row r="79" spans="2:6" x14ac:dyDescent="0.2">
      <c r="B79" s="111"/>
      <c r="C79" s="112"/>
      <c r="D79" s="220"/>
      <c r="E79" s="220"/>
      <c r="F79" s="220"/>
    </row>
    <row r="80" spans="2:6" x14ac:dyDescent="0.2">
      <c r="B80" s="111" t="s">
        <v>217</v>
      </c>
      <c r="C80" s="112"/>
      <c r="D80" s="226"/>
      <c r="E80" s="220">
        <f>E20</f>
        <v>90494.88</v>
      </c>
      <c r="F80" s="220">
        <f>F20</f>
        <v>90494.88</v>
      </c>
    </row>
    <row r="81" spans="2:6" x14ac:dyDescent="0.2">
      <c r="B81" s="111"/>
      <c r="C81" s="112"/>
      <c r="D81" s="220"/>
      <c r="E81" s="220"/>
      <c r="F81" s="220"/>
    </row>
    <row r="82" spans="2:6" x14ac:dyDescent="0.2">
      <c r="B82" s="109" t="s">
        <v>242</v>
      </c>
      <c r="C82" s="110"/>
      <c r="D82" s="221">
        <f>D72+D74-D78+D80</f>
        <v>-36511953</v>
      </c>
      <c r="E82" s="223">
        <f>E72+E74-E78+E80</f>
        <v>0</v>
      </c>
      <c r="F82" s="223">
        <f>F72+F74-F78+F80</f>
        <v>0</v>
      </c>
    </row>
    <row r="83" spans="2:6" x14ac:dyDescent="0.2">
      <c r="B83" s="109"/>
      <c r="C83" s="110"/>
      <c r="D83" s="221"/>
      <c r="E83" s="223"/>
      <c r="F83" s="223"/>
    </row>
    <row r="84" spans="2:6" ht="25.5" customHeight="1" x14ac:dyDescent="0.2">
      <c r="B84" s="83" t="s">
        <v>243</v>
      </c>
      <c r="C84" s="84"/>
      <c r="D84" s="221">
        <f>D82-D74</f>
        <v>-36511953</v>
      </c>
      <c r="E84" s="223">
        <f>E82-E74</f>
        <v>0</v>
      </c>
      <c r="F84" s="223">
        <f>F82-F74</f>
        <v>0</v>
      </c>
    </row>
    <row r="85" spans="2:6" ht="15.75" customHeight="1" thickBot="1" x14ac:dyDescent="0.25">
      <c r="B85" s="115"/>
      <c r="C85" s="116"/>
      <c r="D85" s="224"/>
      <c r="E85" s="225"/>
      <c r="F85" s="225"/>
    </row>
    <row r="87" spans="2:6" ht="12.75" customHeight="1" x14ac:dyDescent="0.2"/>
    <row r="88" spans="2:6" ht="30" customHeight="1" x14ac:dyDescent="0.2">
      <c r="D88" s="119"/>
      <c r="E88" s="119"/>
      <c r="F88" s="119"/>
    </row>
    <row r="89" spans="2:6" ht="15" customHeight="1" x14ac:dyDescent="0.2">
      <c r="B89" s="120"/>
      <c r="C89" s="26"/>
      <c r="D89" s="26"/>
      <c r="E89" s="120"/>
      <c r="F89" s="26"/>
    </row>
    <row r="90" spans="2:6" ht="15" customHeight="1" x14ac:dyDescent="0.2">
      <c r="B90" s="120"/>
      <c r="C90" s="26"/>
      <c r="D90" s="120"/>
      <c r="E90" s="120"/>
      <c r="F90" s="120"/>
    </row>
    <row r="91" spans="2:6" ht="30" customHeight="1" x14ac:dyDescent="0.2">
      <c r="B91" s="121"/>
      <c r="C91" s="121"/>
      <c r="D91" s="122"/>
      <c r="E91" s="122"/>
      <c r="F91" s="122"/>
    </row>
    <row r="92" spans="2:6" s="124" customFormat="1" ht="12.75" customHeight="1" x14ac:dyDescent="0.2">
      <c r="B92" s="120"/>
      <c r="C92" s="26"/>
      <c r="D92" s="123"/>
      <c r="E92" s="123"/>
      <c r="F92" s="123"/>
    </row>
    <row r="93" spans="2:6" s="128" customFormat="1" ht="12.75" customHeight="1" x14ac:dyDescent="0.2">
      <c r="B93" s="125"/>
      <c r="C93" s="126"/>
      <c r="D93" s="127"/>
      <c r="E93" s="127"/>
      <c r="F93" s="127"/>
    </row>
    <row r="94" spans="2:6" s="128" customFormat="1" ht="12.75" customHeight="1" x14ac:dyDescent="0.2">
      <c r="B94" s="126"/>
      <c r="C94" s="126"/>
      <c r="E94" s="126"/>
      <c r="F94" s="129"/>
    </row>
    <row r="95" spans="2:6" s="128" customFormat="1" ht="12.75" customHeight="1" x14ac:dyDescent="0.2">
      <c r="B95" s="126"/>
      <c r="C95" s="126"/>
      <c r="E95" s="130"/>
      <c r="F95" s="131"/>
    </row>
    <row r="96" spans="2:6" s="128" customFormat="1" ht="12.75" customHeight="1" x14ac:dyDescent="0.2">
      <c r="B96" s="126"/>
      <c r="C96" s="126"/>
      <c r="E96" s="130"/>
      <c r="F96" s="131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mergeCells count="83">
    <mergeCell ref="B82:C82"/>
    <mergeCell ref="B83:C83"/>
    <mergeCell ref="B84:C84"/>
    <mergeCell ref="B85:C85"/>
    <mergeCell ref="D88:F88"/>
    <mergeCell ref="B76:C76"/>
    <mergeCell ref="B77:C77"/>
    <mergeCell ref="B78:C78"/>
    <mergeCell ref="B79:C79"/>
    <mergeCell ref="B80:C80"/>
    <mergeCell ref="B81:C81"/>
    <mergeCell ref="E69:E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9:C70"/>
    <mergeCell ref="D69:D70"/>
    <mergeCell ref="B58:C58"/>
    <mergeCell ref="B59:C59"/>
    <mergeCell ref="B60:C60"/>
    <mergeCell ref="B61:C61"/>
    <mergeCell ref="B62:C62"/>
    <mergeCell ref="B63:C63"/>
    <mergeCell ref="E51:E52"/>
    <mergeCell ref="B53:C53"/>
    <mergeCell ref="B54:C54"/>
    <mergeCell ref="B55:C55"/>
    <mergeCell ref="B56:C56"/>
    <mergeCell ref="B57:C57"/>
    <mergeCell ref="B45:C45"/>
    <mergeCell ref="B46:C46"/>
    <mergeCell ref="B47:C47"/>
    <mergeCell ref="B48:C48"/>
    <mergeCell ref="B49:C49"/>
    <mergeCell ref="B51:C52"/>
    <mergeCell ref="E38:E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8:C39"/>
    <mergeCell ref="D38:D39"/>
    <mergeCell ref="B27:C27"/>
    <mergeCell ref="B28:F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2:F2"/>
    <mergeCell ref="B3:F3"/>
    <mergeCell ref="B4:F4"/>
    <mergeCell ref="B5:F5"/>
    <mergeCell ref="B7:C8"/>
    <mergeCell ref="E7:E8"/>
  </mergeCells>
  <pageMargins left="0.7" right="0.7" top="0.75" bottom="0.75" header="0.3" footer="0.3"/>
  <pageSetup scale="62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"/>
  <sheetViews>
    <sheetView workbookViewId="0">
      <pane ySplit="8" topLeftCell="A9" activePane="bottomLeft" state="frozen"/>
      <selection pane="bottomLeft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132" customWidth="1"/>
    <col min="4" max="4" width="18" style="1" customWidth="1"/>
    <col min="5" max="5" width="14.7109375" style="132" customWidth="1"/>
    <col min="6" max="6" width="13.85546875" style="1" customWidth="1"/>
    <col min="7" max="7" width="14.85546875" style="1" customWidth="1"/>
    <col min="8" max="8" width="13.7109375" style="132" customWidth="1"/>
    <col min="9" max="16384" width="11" style="1"/>
  </cols>
  <sheetData>
    <row r="1" spans="2:8" ht="13.5" thickBot="1" x14ac:dyDescent="0.25"/>
    <row r="2" spans="2:8" x14ac:dyDescent="0.2">
      <c r="B2" s="3" t="s">
        <v>0</v>
      </c>
      <c r="C2" s="4"/>
      <c r="D2" s="4"/>
      <c r="E2" s="4"/>
      <c r="F2" s="4"/>
      <c r="G2" s="4"/>
      <c r="H2" s="5"/>
    </row>
    <row r="3" spans="2:8" x14ac:dyDescent="0.2">
      <c r="B3" s="68" t="s">
        <v>244</v>
      </c>
      <c r="C3" s="69"/>
      <c r="D3" s="69"/>
      <c r="E3" s="69"/>
      <c r="F3" s="69"/>
      <c r="G3" s="69"/>
      <c r="H3" s="70"/>
    </row>
    <row r="4" spans="2:8" x14ac:dyDescent="0.2">
      <c r="B4" s="68" t="s">
        <v>125</v>
      </c>
      <c r="C4" s="69"/>
      <c r="D4" s="69"/>
      <c r="E4" s="69"/>
      <c r="F4" s="69"/>
      <c r="G4" s="69"/>
      <c r="H4" s="70"/>
    </row>
    <row r="5" spans="2:8" ht="13.5" thickBot="1" x14ac:dyDescent="0.25">
      <c r="B5" s="71" t="s">
        <v>3</v>
      </c>
      <c r="C5" s="72"/>
      <c r="D5" s="72"/>
      <c r="E5" s="72"/>
      <c r="F5" s="72"/>
      <c r="G5" s="72"/>
      <c r="H5" s="73"/>
    </row>
    <row r="6" spans="2:8" ht="13.5" thickBot="1" x14ac:dyDescent="0.25">
      <c r="B6" s="133"/>
      <c r="C6" s="134" t="s">
        <v>245</v>
      </c>
      <c r="D6" s="135"/>
      <c r="E6" s="135"/>
      <c r="F6" s="135"/>
      <c r="G6" s="136"/>
      <c r="H6" s="137" t="s">
        <v>246</v>
      </c>
    </row>
    <row r="7" spans="2:8" x14ac:dyDescent="0.2">
      <c r="B7" s="138" t="s">
        <v>221</v>
      </c>
      <c r="C7" s="137" t="s">
        <v>247</v>
      </c>
      <c r="D7" s="76" t="s">
        <v>248</v>
      </c>
      <c r="E7" s="137" t="s">
        <v>249</v>
      </c>
      <c r="F7" s="137" t="s">
        <v>204</v>
      </c>
      <c r="G7" s="137" t="s">
        <v>250</v>
      </c>
      <c r="H7" s="139"/>
    </row>
    <row r="8" spans="2:8" ht="13.5" thickBot="1" x14ac:dyDescent="0.25">
      <c r="B8" s="140" t="s">
        <v>134</v>
      </c>
      <c r="C8" s="141"/>
      <c r="D8" s="78"/>
      <c r="E8" s="141"/>
      <c r="F8" s="141"/>
      <c r="G8" s="141"/>
      <c r="H8" s="141"/>
    </row>
    <row r="9" spans="2:8" x14ac:dyDescent="0.2">
      <c r="B9" s="114" t="s">
        <v>251</v>
      </c>
      <c r="C9" s="227"/>
      <c r="D9" s="228"/>
      <c r="E9" s="227"/>
      <c r="F9" s="228"/>
      <c r="G9" s="228"/>
      <c r="H9" s="227"/>
    </row>
    <row r="10" spans="2:8" x14ac:dyDescent="0.2">
      <c r="B10" s="142" t="s">
        <v>252</v>
      </c>
      <c r="C10" s="227"/>
      <c r="D10" s="228"/>
      <c r="E10" s="227">
        <f>C10+D10</f>
        <v>0</v>
      </c>
      <c r="F10" s="228"/>
      <c r="G10" s="228"/>
      <c r="H10" s="227">
        <f>G10-C10</f>
        <v>0</v>
      </c>
    </row>
    <row r="11" spans="2:8" x14ac:dyDescent="0.2">
      <c r="B11" s="142" t="s">
        <v>253</v>
      </c>
      <c r="C11" s="227"/>
      <c r="D11" s="228"/>
      <c r="E11" s="227">
        <f t="shared" ref="E11:E40" si="0">C11+D11</f>
        <v>0</v>
      </c>
      <c r="F11" s="228"/>
      <c r="G11" s="228"/>
      <c r="H11" s="227">
        <f t="shared" ref="H11:H16" si="1">G11-C11</f>
        <v>0</v>
      </c>
    </row>
    <row r="12" spans="2:8" x14ac:dyDescent="0.2">
      <c r="B12" s="142" t="s">
        <v>254</v>
      </c>
      <c r="C12" s="227"/>
      <c r="D12" s="228"/>
      <c r="E12" s="227">
        <f t="shared" si="0"/>
        <v>0</v>
      </c>
      <c r="F12" s="228"/>
      <c r="G12" s="228"/>
      <c r="H12" s="227">
        <f t="shared" si="1"/>
        <v>0</v>
      </c>
    </row>
    <row r="13" spans="2:8" x14ac:dyDescent="0.2">
      <c r="B13" s="142" t="s">
        <v>255</v>
      </c>
      <c r="C13" s="227"/>
      <c r="D13" s="228"/>
      <c r="E13" s="227">
        <f t="shared" si="0"/>
        <v>0</v>
      </c>
      <c r="F13" s="228"/>
      <c r="G13" s="228"/>
      <c r="H13" s="227">
        <f t="shared" si="1"/>
        <v>0</v>
      </c>
    </row>
    <row r="14" spans="2:8" x14ac:dyDescent="0.2">
      <c r="B14" s="142" t="s">
        <v>256</v>
      </c>
      <c r="C14" s="227">
        <v>0</v>
      </c>
      <c r="D14" s="228">
        <v>401.51</v>
      </c>
      <c r="E14" s="227">
        <f t="shared" si="0"/>
        <v>401.51</v>
      </c>
      <c r="F14" s="228">
        <v>401.51</v>
      </c>
      <c r="G14" s="228">
        <v>401.51</v>
      </c>
      <c r="H14" s="227">
        <f t="shared" si="1"/>
        <v>401.51</v>
      </c>
    </row>
    <row r="15" spans="2:8" x14ac:dyDescent="0.2">
      <c r="B15" s="142" t="s">
        <v>257</v>
      </c>
      <c r="C15" s="227"/>
      <c r="D15" s="228"/>
      <c r="E15" s="227">
        <f t="shared" si="0"/>
        <v>0</v>
      </c>
      <c r="F15" s="228"/>
      <c r="G15" s="228"/>
      <c r="H15" s="227">
        <f t="shared" si="1"/>
        <v>0</v>
      </c>
    </row>
    <row r="16" spans="2:8" x14ac:dyDescent="0.2">
      <c r="B16" s="142" t="s">
        <v>258</v>
      </c>
      <c r="C16" s="227">
        <v>150000</v>
      </c>
      <c r="D16" s="228">
        <v>60696.81</v>
      </c>
      <c r="E16" s="227">
        <f t="shared" si="0"/>
        <v>210696.81</v>
      </c>
      <c r="F16" s="228">
        <v>69073.58</v>
      </c>
      <c r="G16" s="228">
        <v>69073.58</v>
      </c>
      <c r="H16" s="227">
        <f t="shared" si="1"/>
        <v>-80926.42</v>
      </c>
    </row>
    <row r="17" spans="2:8" ht="25.5" x14ac:dyDescent="0.2">
      <c r="B17" s="143" t="s">
        <v>259</v>
      </c>
      <c r="C17" s="227">
        <f t="shared" ref="C17:H17" si="2">SUM(C18:C28)</f>
        <v>0</v>
      </c>
      <c r="D17" s="229">
        <f t="shared" si="2"/>
        <v>0</v>
      </c>
      <c r="E17" s="229">
        <f t="shared" si="2"/>
        <v>0</v>
      </c>
      <c r="F17" s="229">
        <f t="shared" si="2"/>
        <v>0</v>
      </c>
      <c r="G17" s="229">
        <f t="shared" si="2"/>
        <v>0</v>
      </c>
      <c r="H17" s="229">
        <f t="shared" si="2"/>
        <v>0</v>
      </c>
    </row>
    <row r="18" spans="2:8" x14ac:dyDescent="0.2">
      <c r="B18" s="144" t="s">
        <v>260</v>
      </c>
      <c r="C18" s="227"/>
      <c r="D18" s="228"/>
      <c r="E18" s="227">
        <f t="shared" si="0"/>
        <v>0</v>
      </c>
      <c r="F18" s="228"/>
      <c r="G18" s="228"/>
      <c r="H18" s="227">
        <f>G18-C18</f>
        <v>0</v>
      </c>
    </row>
    <row r="19" spans="2:8" x14ac:dyDescent="0.2">
      <c r="B19" s="144" t="s">
        <v>261</v>
      </c>
      <c r="C19" s="227"/>
      <c r="D19" s="228"/>
      <c r="E19" s="227">
        <f t="shared" si="0"/>
        <v>0</v>
      </c>
      <c r="F19" s="228"/>
      <c r="G19" s="228"/>
      <c r="H19" s="227">
        <f t="shared" ref="H19:H40" si="3">G19-C19</f>
        <v>0</v>
      </c>
    </row>
    <row r="20" spans="2:8" x14ac:dyDescent="0.2">
      <c r="B20" s="144" t="s">
        <v>262</v>
      </c>
      <c r="C20" s="227"/>
      <c r="D20" s="228"/>
      <c r="E20" s="227">
        <f t="shared" si="0"/>
        <v>0</v>
      </c>
      <c r="F20" s="228"/>
      <c r="G20" s="228"/>
      <c r="H20" s="227">
        <f t="shared" si="3"/>
        <v>0</v>
      </c>
    </row>
    <row r="21" spans="2:8" x14ac:dyDescent="0.2">
      <c r="B21" s="144" t="s">
        <v>263</v>
      </c>
      <c r="C21" s="227"/>
      <c r="D21" s="228"/>
      <c r="E21" s="227">
        <f t="shared" si="0"/>
        <v>0</v>
      </c>
      <c r="F21" s="228"/>
      <c r="G21" s="228"/>
      <c r="H21" s="227">
        <f t="shared" si="3"/>
        <v>0</v>
      </c>
    </row>
    <row r="22" spans="2:8" x14ac:dyDescent="0.2">
      <c r="B22" s="144" t="s">
        <v>264</v>
      </c>
      <c r="C22" s="227"/>
      <c r="D22" s="228"/>
      <c r="E22" s="227">
        <f t="shared" si="0"/>
        <v>0</v>
      </c>
      <c r="F22" s="228"/>
      <c r="G22" s="228"/>
      <c r="H22" s="227">
        <f t="shared" si="3"/>
        <v>0</v>
      </c>
    </row>
    <row r="23" spans="2:8" ht="25.5" x14ac:dyDescent="0.2">
      <c r="B23" s="145" t="s">
        <v>265</v>
      </c>
      <c r="C23" s="227"/>
      <c r="D23" s="228"/>
      <c r="E23" s="227">
        <f t="shared" si="0"/>
        <v>0</v>
      </c>
      <c r="F23" s="228"/>
      <c r="G23" s="228"/>
      <c r="H23" s="227">
        <f t="shared" si="3"/>
        <v>0</v>
      </c>
    </row>
    <row r="24" spans="2:8" ht="25.5" x14ac:dyDescent="0.2">
      <c r="B24" s="145" t="s">
        <v>266</v>
      </c>
      <c r="C24" s="227"/>
      <c r="D24" s="228"/>
      <c r="E24" s="227">
        <f t="shared" si="0"/>
        <v>0</v>
      </c>
      <c r="F24" s="228"/>
      <c r="G24" s="228"/>
      <c r="H24" s="227">
        <f t="shared" si="3"/>
        <v>0</v>
      </c>
    </row>
    <row r="25" spans="2:8" x14ac:dyDescent="0.2">
      <c r="B25" s="144" t="s">
        <v>267</v>
      </c>
      <c r="C25" s="227"/>
      <c r="D25" s="228"/>
      <c r="E25" s="227">
        <f t="shared" si="0"/>
        <v>0</v>
      </c>
      <c r="F25" s="228"/>
      <c r="G25" s="228"/>
      <c r="H25" s="227">
        <f t="shared" si="3"/>
        <v>0</v>
      </c>
    </row>
    <row r="26" spans="2:8" x14ac:dyDescent="0.2">
      <c r="B26" s="144" t="s">
        <v>268</v>
      </c>
      <c r="C26" s="227"/>
      <c r="D26" s="228"/>
      <c r="E26" s="227">
        <f t="shared" si="0"/>
        <v>0</v>
      </c>
      <c r="F26" s="228"/>
      <c r="G26" s="228"/>
      <c r="H26" s="227">
        <f t="shared" si="3"/>
        <v>0</v>
      </c>
    </row>
    <row r="27" spans="2:8" x14ac:dyDescent="0.2">
      <c r="B27" s="144" t="s">
        <v>269</v>
      </c>
      <c r="C27" s="227"/>
      <c r="D27" s="228"/>
      <c r="E27" s="227">
        <f t="shared" si="0"/>
        <v>0</v>
      </c>
      <c r="F27" s="228"/>
      <c r="G27" s="228"/>
      <c r="H27" s="227">
        <f t="shared" si="3"/>
        <v>0</v>
      </c>
    </row>
    <row r="28" spans="2:8" ht="25.5" x14ac:dyDescent="0.2">
      <c r="B28" s="145" t="s">
        <v>270</v>
      </c>
      <c r="C28" s="227"/>
      <c r="D28" s="228"/>
      <c r="E28" s="227">
        <f t="shared" si="0"/>
        <v>0</v>
      </c>
      <c r="F28" s="228"/>
      <c r="G28" s="228"/>
      <c r="H28" s="227">
        <f t="shared" si="3"/>
        <v>0</v>
      </c>
    </row>
    <row r="29" spans="2:8" ht="25.5" x14ac:dyDescent="0.2">
      <c r="B29" s="143" t="s">
        <v>271</v>
      </c>
      <c r="C29" s="227">
        <f t="shared" ref="C29:H29" si="4">SUM(C30:C34)</f>
        <v>0</v>
      </c>
      <c r="D29" s="227">
        <f t="shared" si="4"/>
        <v>0</v>
      </c>
      <c r="E29" s="227">
        <f t="shared" si="4"/>
        <v>0</v>
      </c>
      <c r="F29" s="227">
        <f t="shared" si="4"/>
        <v>0</v>
      </c>
      <c r="G29" s="227">
        <f t="shared" si="4"/>
        <v>0</v>
      </c>
      <c r="H29" s="227">
        <f t="shared" si="4"/>
        <v>0</v>
      </c>
    </row>
    <row r="30" spans="2:8" x14ac:dyDescent="0.2">
      <c r="B30" s="144" t="s">
        <v>272</v>
      </c>
      <c r="C30" s="227"/>
      <c r="D30" s="228"/>
      <c r="E30" s="227">
        <f t="shared" si="0"/>
        <v>0</v>
      </c>
      <c r="F30" s="228"/>
      <c r="G30" s="228"/>
      <c r="H30" s="227">
        <f t="shared" si="3"/>
        <v>0</v>
      </c>
    </row>
    <row r="31" spans="2:8" x14ac:dyDescent="0.2">
      <c r="B31" s="144" t="s">
        <v>273</v>
      </c>
      <c r="C31" s="227"/>
      <c r="D31" s="228"/>
      <c r="E31" s="227">
        <f t="shared" si="0"/>
        <v>0</v>
      </c>
      <c r="F31" s="228"/>
      <c r="G31" s="228"/>
      <c r="H31" s="227">
        <f t="shared" si="3"/>
        <v>0</v>
      </c>
    </row>
    <row r="32" spans="2:8" x14ac:dyDescent="0.2">
      <c r="B32" s="144" t="s">
        <v>274</v>
      </c>
      <c r="C32" s="227"/>
      <c r="D32" s="228"/>
      <c r="E32" s="227">
        <f t="shared" si="0"/>
        <v>0</v>
      </c>
      <c r="F32" s="228"/>
      <c r="G32" s="228"/>
      <c r="H32" s="227">
        <f t="shared" si="3"/>
        <v>0</v>
      </c>
    </row>
    <row r="33" spans="2:8" ht="25.5" x14ac:dyDescent="0.2">
      <c r="B33" s="145" t="s">
        <v>275</v>
      </c>
      <c r="C33" s="227"/>
      <c r="D33" s="228"/>
      <c r="E33" s="227">
        <f t="shared" si="0"/>
        <v>0</v>
      </c>
      <c r="F33" s="228"/>
      <c r="G33" s="228"/>
      <c r="H33" s="227">
        <f t="shared" si="3"/>
        <v>0</v>
      </c>
    </row>
    <row r="34" spans="2:8" x14ac:dyDescent="0.2">
      <c r="B34" s="144" t="s">
        <v>276</v>
      </c>
      <c r="C34" s="227"/>
      <c r="D34" s="228"/>
      <c r="E34" s="227">
        <f t="shared" si="0"/>
        <v>0</v>
      </c>
      <c r="F34" s="228"/>
      <c r="G34" s="228"/>
      <c r="H34" s="227">
        <f t="shared" si="3"/>
        <v>0</v>
      </c>
    </row>
    <row r="35" spans="2:8" x14ac:dyDescent="0.2">
      <c r="B35" s="142" t="s">
        <v>277</v>
      </c>
      <c r="C35" s="227"/>
      <c r="D35" s="228"/>
      <c r="E35" s="227">
        <f t="shared" si="0"/>
        <v>0</v>
      </c>
      <c r="F35" s="228"/>
      <c r="G35" s="228"/>
      <c r="H35" s="227">
        <f t="shared" si="3"/>
        <v>0</v>
      </c>
    </row>
    <row r="36" spans="2:8" x14ac:dyDescent="0.2">
      <c r="B36" s="142" t="s">
        <v>278</v>
      </c>
      <c r="C36" s="227">
        <f t="shared" ref="C36:H36" si="5">C37</f>
        <v>0</v>
      </c>
      <c r="D36" s="227">
        <f t="shared" si="5"/>
        <v>0</v>
      </c>
      <c r="E36" s="227">
        <f t="shared" si="5"/>
        <v>0</v>
      </c>
      <c r="F36" s="227">
        <f t="shared" si="5"/>
        <v>0</v>
      </c>
      <c r="G36" s="227">
        <f t="shared" si="5"/>
        <v>0</v>
      </c>
      <c r="H36" s="227">
        <f t="shared" si="5"/>
        <v>0</v>
      </c>
    </row>
    <row r="37" spans="2:8" x14ac:dyDescent="0.2">
      <c r="B37" s="144" t="s">
        <v>279</v>
      </c>
      <c r="C37" s="227"/>
      <c r="D37" s="228"/>
      <c r="E37" s="227">
        <f t="shared" si="0"/>
        <v>0</v>
      </c>
      <c r="F37" s="228"/>
      <c r="G37" s="228"/>
      <c r="H37" s="227">
        <f t="shared" si="3"/>
        <v>0</v>
      </c>
    </row>
    <row r="38" spans="2:8" x14ac:dyDescent="0.2">
      <c r="B38" s="142" t="s">
        <v>280</v>
      </c>
      <c r="C38" s="227">
        <f t="shared" ref="C38:H38" si="6">C39+C40</f>
        <v>0</v>
      </c>
      <c r="D38" s="227">
        <f t="shared" si="6"/>
        <v>0</v>
      </c>
      <c r="E38" s="227">
        <f t="shared" si="6"/>
        <v>0</v>
      </c>
      <c r="F38" s="227">
        <f t="shared" si="6"/>
        <v>0</v>
      </c>
      <c r="G38" s="227">
        <f t="shared" si="6"/>
        <v>0</v>
      </c>
      <c r="H38" s="227">
        <f t="shared" si="6"/>
        <v>0</v>
      </c>
    </row>
    <row r="39" spans="2:8" x14ac:dyDescent="0.2">
      <c r="B39" s="144" t="s">
        <v>281</v>
      </c>
      <c r="C39" s="227"/>
      <c r="D39" s="228"/>
      <c r="E39" s="227">
        <f t="shared" si="0"/>
        <v>0</v>
      </c>
      <c r="F39" s="228"/>
      <c r="G39" s="228"/>
      <c r="H39" s="227">
        <f t="shared" si="3"/>
        <v>0</v>
      </c>
    </row>
    <row r="40" spans="2:8" x14ac:dyDescent="0.2">
      <c r="B40" s="144" t="s">
        <v>282</v>
      </c>
      <c r="C40" s="227"/>
      <c r="D40" s="228"/>
      <c r="E40" s="227">
        <f t="shared" si="0"/>
        <v>0</v>
      </c>
      <c r="F40" s="228"/>
      <c r="G40" s="228"/>
      <c r="H40" s="227">
        <f t="shared" si="3"/>
        <v>0</v>
      </c>
    </row>
    <row r="41" spans="2:8" x14ac:dyDescent="0.2">
      <c r="B41" s="146"/>
      <c r="C41" s="227"/>
      <c r="D41" s="228"/>
      <c r="E41" s="227"/>
      <c r="F41" s="228"/>
      <c r="G41" s="228"/>
      <c r="H41" s="227"/>
    </row>
    <row r="42" spans="2:8" ht="25.5" x14ac:dyDescent="0.2">
      <c r="B42" s="85" t="s">
        <v>283</v>
      </c>
      <c r="C42" s="230">
        <f t="shared" ref="C42:H42" si="7">C10+C11+C12+C13+C14+C15+C16+C17+C29+C35+C36+C38</f>
        <v>150000</v>
      </c>
      <c r="D42" s="231">
        <f t="shared" si="7"/>
        <v>61098.32</v>
      </c>
      <c r="E42" s="231">
        <f t="shared" si="7"/>
        <v>211098.32</v>
      </c>
      <c r="F42" s="231">
        <f t="shared" si="7"/>
        <v>69475.09</v>
      </c>
      <c r="G42" s="231">
        <f t="shared" si="7"/>
        <v>69475.09</v>
      </c>
      <c r="H42" s="231">
        <f t="shared" si="7"/>
        <v>-80524.91</v>
      </c>
    </row>
    <row r="43" spans="2:8" x14ac:dyDescent="0.2">
      <c r="B43" s="113"/>
      <c r="C43" s="227"/>
      <c r="D43" s="222"/>
      <c r="E43" s="232"/>
      <c r="F43" s="222"/>
      <c r="G43" s="222"/>
      <c r="H43" s="232"/>
    </row>
    <row r="44" spans="2:8" ht="25.5" x14ac:dyDescent="0.2">
      <c r="B44" s="85" t="s">
        <v>284</v>
      </c>
      <c r="C44" s="233"/>
      <c r="D44" s="234"/>
      <c r="E44" s="233"/>
      <c r="F44" s="234"/>
      <c r="G44" s="234"/>
      <c r="H44" s="230">
        <f>IF(H42&lt;0,0,H42)</f>
        <v>0</v>
      </c>
    </row>
    <row r="45" spans="2:8" x14ac:dyDescent="0.2">
      <c r="B45" s="146"/>
      <c r="C45" s="227"/>
      <c r="D45" s="235"/>
      <c r="E45" s="227"/>
      <c r="F45" s="235"/>
      <c r="G45" s="235"/>
      <c r="H45" s="227"/>
    </row>
    <row r="46" spans="2:8" x14ac:dyDescent="0.2">
      <c r="B46" s="114" t="s">
        <v>285</v>
      </c>
      <c r="C46" s="227"/>
      <c r="D46" s="228"/>
      <c r="E46" s="227"/>
      <c r="F46" s="228"/>
      <c r="G46" s="228"/>
      <c r="H46" s="227"/>
    </row>
    <row r="47" spans="2:8" x14ac:dyDescent="0.2">
      <c r="B47" s="142" t="s">
        <v>286</v>
      </c>
      <c r="C47" s="227">
        <f t="shared" ref="C47:H47" si="8">SUM(C48:C55)</f>
        <v>0</v>
      </c>
      <c r="D47" s="227">
        <f t="shared" si="8"/>
        <v>0</v>
      </c>
      <c r="E47" s="227">
        <f t="shared" si="8"/>
        <v>0</v>
      </c>
      <c r="F47" s="227">
        <f t="shared" si="8"/>
        <v>0</v>
      </c>
      <c r="G47" s="227">
        <f t="shared" si="8"/>
        <v>0</v>
      </c>
      <c r="H47" s="227">
        <f t="shared" si="8"/>
        <v>0</v>
      </c>
    </row>
    <row r="48" spans="2:8" ht="25.5" x14ac:dyDescent="0.2">
      <c r="B48" s="145" t="s">
        <v>287</v>
      </c>
      <c r="C48" s="227"/>
      <c r="D48" s="228"/>
      <c r="E48" s="227">
        <f t="shared" ref="E48:E65" si="9">C48+D48</f>
        <v>0</v>
      </c>
      <c r="F48" s="228"/>
      <c r="G48" s="228"/>
      <c r="H48" s="227">
        <f t="shared" ref="H48:H65" si="10">G48-C48</f>
        <v>0</v>
      </c>
    </row>
    <row r="49" spans="2:8" ht="25.5" x14ac:dyDescent="0.2">
      <c r="B49" s="145" t="s">
        <v>288</v>
      </c>
      <c r="C49" s="227"/>
      <c r="D49" s="228"/>
      <c r="E49" s="227">
        <f t="shared" si="9"/>
        <v>0</v>
      </c>
      <c r="F49" s="228"/>
      <c r="G49" s="228"/>
      <c r="H49" s="227">
        <f t="shared" si="10"/>
        <v>0</v>
      </c>
    </row>
    <row r="50" spans="2:8" ht="25.5" x14ac:dyDescent="0.2">
      <c r="B50" s="145" t="s">
        <v>289</v>
      </c>
      <c r="C50" s="227"/>
      <c r="D50" s="228"/>
      <c r="E50" s="227">
        <f t="shared" si="9"/>
        <v>0</v>
      </c>
      <c r="F50" s="228"/>
      <c r="G50" s="228"/>
      <c r="H50" s="227">
        <f t="shared" si="10"/>
        <v>0</v>
      </c>
    </row>
    <row r="51" spans="2:8" ht="38.25" x14ac:dyDescent="0.2">
      <c r="B51" s="145" t="s">
        <v>290</v>
      </c>
      <c r="C51" s="227"/>
      <c r="D51" s="228"/>
      <c r="E51" s="227">
        <f t="shared" si="9"/>
        <v>0</v>
      </c>
      <c r="F51" s="228"/>
      <c r="G51" s="228"/>
      <c r="H51" s="227">
        <f t="shared" si="10"/>
        <v>0</v>
      </c>
    </row>
    <row r="52" spans="2:8" x14ac:dyDescent="0.2">
      <c r="B52" s="145" t="s">
        <v>291</v>
      </c>
      <c r="C52" s="227"/>
      <c r="D52" s="228"/>
      <c r="E52" s="227">
        <f t="shared" si="9"/>
        <v>0</v>
      </c>
      <c r="F52" s="228"/>
      <c r="G52" s="228"/>
      <c r="H52" s="227">
        <f t="shared" si="10"/>
        <v>0</v>
      </c>
    </row>
    <row r="53" spans="2:8" ht="25.5" x14ac:dyDescent="0.2">
      <c r="B53" s="145" t="s">
        <v>292</v>
      </c>
      <c r="C53" s="227"/>
      <c r="D53" s="228"/>
      <c r="E53" s="227">
        <f t="shared" si="9"/>
        <v>0</v>
      </c>
      <c r="F53" s="228"/>
      <c r="G53" s="228"/>
      <c r="H53" s="227">
        <f t="shared" si="10"/>
        <v>0</v>
      </c>
    </row>
    <row r="54" spans="2:8" ht="25.5" x14ac:dyDescent="0.2">
      <c r="B54" s="145" t="s">
        <v>293</v>
      </c>
      <c r="C54" s="227"/>
      <c r="D54" s="228"/>
      <c r="E54" s="227">
        <f t="shared" si="9"/>
        <v>0</v>
      </c>
      <c r="F54" s="228"/>
      <c r="G54" s="228"/>
      <c r="H54" s="227">
        <f t="shared" si="10"/>
        <v>0</v>
      </c>
    </row>
    <row r="55" spans="2:8" ht="25.5" x14ac:dyDescent="0.2">
      <c r="B55" s="145" t="s">
        <v>294</v>
      </c>
      <c r="C55" s="227"/>
      <c r="D55" s="228"/>
      <c r="E55" s="227">
        <f t="shared" si="9"/>
        <v>0</v>
      </c>
      <c r="F55" s="228"/>
      <c r="G55" s="228"/>
      <c r="H55" s="227">
        <f t="shared" si="10"/>
        <v>0</v>
      </c>
    </row>
    <row r="56" spans="2:8" x14ac:dyDescent="0.2">
      <c r="B56" s="143" t="s">
        <v>295</v>
      </c>
      <c r="C56" s="227">
        <f t="shared" ref="C56:H56" si="11">SUM(C57:C60)</f>
        <v>0</v>
      </c>
      <c r="D56" s="227">
        <f t="shared" si="11"/>
        <v>0</v>
      </c>
      <c r="E56" s="227">
        <f t="shared" si="11"/>
        <v>0</v>
      </c>
      <c r="F56" s="227">
        <f t="shared" si="11"/>
        <v>0</v>
      </c>
      <c r="G56" s="227">
        <f t="shared" si="11"/>
        <v>0</v>
      </c>
      <c r="H56" s="227">
        <f t="shared" si="11"/>
        <v>0</v>
      </c>
    </row>
    <row r="57" spans="2:8" x14ac:dyDescent="0.2">
      <c r="B57" s="145" t="s">
        <v>296</v>
      </c>
      <c r="C57" s="227"/>
      <c r="D57" s="228"/>
      <c r="E57" s="227">
        <f t="shared" si="9"/>
        <v>0</v>
      </c>
      <c r="F57" s="228"/>
      <c r="G57" s="228"/>
      <c r="H57" s="227">
        <f t="shared" si="10"/>
        <v>0</v>
      </c>
    </row>
    <row r="58" spans="2:8" x14ac:dyDescent="0.2">
      <c r="B58" s="145" t="s">
        <v>297</v>
      </c>
      <c r="C58" s="227"/>
      <c r="D58" s="228"/>
      <c r="E58" s="227">
        <f t="shared" si="9"/>
        <v>0</v>
      </c>
      <c r="F58" s="228"/>
      <c r="G58" s="228"/>
      <c r="H58" s="227">
        <f t="shared" si="10"/>
        <v>0</v>
      </c>
    </row>
    <row r="59" spans="2:8" x14ac:dyDescent="0.2">
      <c r="B59" s="145" t="s">
        <v>298</v>
      </c>
      <c r="C59" s="227"/>
      <c r="D59" s="228"/>
      <c r="E59" s="227">
        <f t="shared" si="9"/>
        <v>0</v>
      </c>
      <c r="F59" s="228"/>
      <c r="G59" s="228"/>
      <c r="H59" s="227">
        <f t="shared" si="10"/>
        <v>0</v>
      </c>
    </row>
    <row r="60" spans="2:8" x14ac:dyDescent="0.2">
      <c r="B60" s="145" t="s">
        <v>299</v>
      </c>
      <c r="C60" s="227"/>
      <c r="D60" s="228"/>
      <c r="E60" s="227">
        <f t="shared" si="9"/>
        <v>0</v>
      </c>
      <c r="F60" s="228"/>
      <c r="G60" s="228"/>
      <c r="H60" s="227">
        <f t="shared" si="10"/>
        <v>0</v>
      </c>
    </row>
    <row r="61" spans="2:8" x14ac:dyDescent="0.2">
      <c r="B61" s="143" t="s">
        <v>300</v>
      </c>
      <c r="C61" s="227">
        <f t="shared" ref="C61:H61" si="12">C62+C63</f>
        <v>0</v>
      </c>
      <c r="D61" s="227">
        <f t="shared" si="12"/>
        <v>0</v>
      </c>
      <c r="E61" s="227">
        <f t="shared" si="12"/>
        <v>0</v>
      </c>
      <c r="F61" s="227">
        <f t="shared" si="12"/>
        <v>0</v>
      </c>
      <c r="G61" s="227">
        <f t="shared" si="12"/>
        <v>0</v>
      </c>
      <c r="H61" s="227">
        <f t="shared" si="12"/>
        <v>0</v>
      </c>
    </row>
    <row r="62" spans="2:8" ht="25.5" x14ac:dyDescent="0.2">
      <c r="B62" s="145" t="s">
        <v>301</v>
      </c>
      <c r="C62" s="227"/>
      <c r="D62" s="228"/>
      <c r="E62" s="227">
        <f t="shared" si="9"/>
        <v>0</v>
      </c>
      <c r="F62" s="228"/>
      <c r="G62" s="228"/>
      <c r="H62" s="227">
        <f t="shared" si="10"/>
        <v>0</v>
      </c>
    </row>
    <row r="63" spans="2:8" x14ac:dyDescent="0.2">
      <c r="B63" s="145" t="s">
        <v>302</v>
      </c>
      <c r="C63" s="227"/>
      <c r="D63" s="228"/>
      <c r="E63" s="227">
        <f t="shared" si="9"/>
        <v>0</v>
      </c>
      <c r="F63" s="228"/>
      <c r="G63" s="228"/>
      <c r="H63" s="227">
        <f t="shared" si="10"/>
        <v>0</v>
      </c>
    </row>
    <row r="64" spans="2:8" ht="38.25" x14ac:dyDescent="0.2">
      <c r="B64" s="143" t="s">
        <v>303</v>
      </c>
      <c r="C64" s="227"/>
      <c r="D64" s="228"/>
      <c r="E64" s="227">
        <f t="shared" si="9"/>
        <v>0</v>
      </c>
      <c r="F64" s="228"/>
      <c r="G64" s="228"/>
      <c r="H64" s="227">
        <f t="shared" si="10"/>
        <v>0</v>
      </c>
    </row>
    <row r="65" spans="2:8" x14ac:dyDescent="0.2">
      <c r="B65" s="147" t="s">
        <v>304</v>
      </c>
      <c r="C65" s="236"/>
      <c r="D65" s="237"/>
      <c r="E65" s="236">
        <f t="shared" si="9"/>
        <v>0</v>
      </c>
      <c r="F65" s="237"/>
      <c r="G65" s="237"/>
      <c r="H65" s="236">
        <f t="shared" si="10"/>
        <v>0</v>
      </c>
    </row>
    <row r="66" spans="2:8" x14ac:dyDescent="0.2">
      <c r="B66" s="146"/>
      <c r="C66" s="227"/>
      <c r="D66" s="235"/>
      <c r="E66" s="227"/>
      <c r="F66" s="235"/>
      <c r="G66" s="235"/>
      <c r="H66" s="227"/>
    </row>
    <row r="67" spans="2:8" ht="25.5" x14ac:dyDescent="0.2">
      <c r="B67" s="85" t="s">
        <v>305</v>
      </c>
      <c r="C67" s="230">
        <f t="shared" ref="C67:H67" si="13">C47+C56+C61+C64+C65</f>
        <v>0</v>
      </c>
      <c r="D67" s="230">
        <f t="shared" si="13"/>
        <v>0</v>
      </c>
      <c r="E67" s="230">
        <f t="shared" si="13"/>
        <v>0</v>
      </c>
      <c r="F67" s="230">
        <f t="shared" si="13"/>
        <v>0</v>
      </c>
      <c r="G67" s="230">
        <f t="shared" si="13"/>
        <v>0</v>
      </c>
      <c r="H67" s="230">
        <f t="shared" si="13"/>
        <v>0</v>
      </c>
    </row>
    <row r="68" spans="2:8" x14ac:dyDescent="0.2">
      <c r="B68" s="148"/>
      <c r="C68" s="227"/>
      <c r="D68" s="235"/>
      <c r="E68" s="227"/>
      <c r="F68" s="235"/>
      <c r="G68" s="235"/>
      <c r="H68" s="227"/>
    </row>
    <row r="69" spans="2:8" ht="25.5" x14ac:dyDescent="0.2">
      <c r="B69" s="85" t="s">
        <v>306</v>
      </c>
      <c r="C69" s="230">
        <f t="shared" ref="C69:H69" si="14">C70</f>
        <v>0</v>
      </c>
      <c r="D69" s="230">
        <f t="shared" si="14"/>
        <v>0</v>
      </c>
      <c r="E69" s="230">
        <f t="shared" si="14"/>
        <v>0</v>
      </c>
      <c r="F69" s="230">
        <f t="shared" si="14"/>
        <v>0</v>
      </c>
      <c r="G69" s="230">
        <f t="shared" si="14"/>
        <v>0</v>
      </c>
      <c r="H69" s="230">
        <f t="shared" si="14"/>
        <v>0</v>
      </c>
    </row>
    <row r="70" spans="2:8" x14ac:dyDescent="0.2">
      <c r="B70" s="148" t="s">
        <v>307</v>
      </c>
      <c r="C70" s="227"/>
      <c r="D70" s="228"/>
      <c r="E70" s="227">
        <f>C70+D70</f>
        <v>0</v>
      </c>
      <c r="F70" s="228"/>
      <c r="G70" s="228"/>
      <c r="H70" s="227">
        <f>G70-C70</f>
        <v>0</v>
      </c>
    </row>
    <row r="71" spans="2:8" x14ac:dyDescent="0.2">
      <c r="B71" s="148"/>
      <c r="C71" s="227"/>
      <c r="D71" s="228"/>
      <c r="E71" s="227"/>
      <c r="F71" s="228"/>
      <c r="G71" s="228"/>
      <c r="H71" s="227"/>
    </row>
    <row r="72" spans="2:8" x14ac:dyDescent="0.2">
      <c r="B72" s="85" t="s">
        <v>308</v>
      </c>
      <c r="C72" s="230">
        <f t="shared" ref="C72:H72" si="15">C42+C67+C69</f>
        <v>150000</v>
      </c>
      <c r="D72" s="230">
        <f t="shared" si="15"/>
        <v>61098.32</v>
      </c>
      <c r="E72" s="230">
        <f t="shared" si="15"/>
        <v>211098.32</v>
      </c>
      <c r="F72" s="230">
        <f t="shared" si="15"/>
        <v>69475.09</v>
      </c>
      <c r="G72" s="230">
        <f t="shared" si="15"/>
        <v>69475.09</v>
      </c>
      <c r="H72" s="230">
        <f t="shared" si="15"/>
        <v>-80524.91</v>
      </c>
    </row>
    <row r="73" spans="2:8" x14ac:dyDescent="0.2">
      <c r="B73" s="148"/>
      <c r="C73" s="227"/>
      <c r="D73" s="228"/>
      <c r="E73" s="227"/>
      <c r="F73" s="228"/>
      <c r="G73" s="228"/>
      <c r="H73" s="227"/>
    </row>
    <row r="74" spans="2:8" x14ac:dyDescent="0.2">
      <c r="B74" s="85" t="s">
        <v>309</v>
      </c>
      <c r="C74" s="227"/>
      <c r="D74" s="228"/>
      <c r="E74" s="227"/>
      <c r="F74" s="228"/>
      <c r="G74" s="228"/>
      <c r="H74" s="227"/>
    </row>
    <row r="75" spans="2:8" ht="25.5" x14ac:dyDescent="0.2">
      <c r="B75" s="148" t="s">
        <v>310</v>
      </c>
      <c r="C75" s="227"/>
      <c r="D75" s="228"/>
      <c r="E75" s="227">
        <f>C75+D75</f>
        <v>0</v>
      </c>
      <c r="F75" s="228"/>
      <c r="G75" s="228"/>
      <c r="H75" s="227">
        <f>G75-C75</f>
        <v>0</v>
      </c>
    </row>
    <row r="76" spans="2:8" ht="25.5" x14ac:dyDescent="0.2">
      <c r="B76" s="148" t="s">
        <v>311</v>
      </c>
      <c r="C76" s="227"/>
      <c r="D76" s="228"/>
      <c r="E76" s="227">
        <f>C76+D76</f>
        <v>0</v>
      </c>
      <c r="F76" s="228"/>
      <c r="G76" s="228"/>
      <c r="H76" s="227">
        <f>G76-C76</f>
        <v>0</v>
      </c>
    </row>
    <row r="77" spans="2:8" ht="25.5" x14ac:dyDescent="0.2">
      <c r="B77" s="85" t="s">
        <v>312</v>
      </c>
      <c r="C77" s="230">
        <f t="shared" ref="C77:H77" si="16">SUM(C75:C76)</f>
        <v>0</v>
      </c>
      <c r="D77" s="230">
        <f t="shared" si="16"/>
        <v>0</v>
      </c>
      <c r="E77" s="230">
        <f t="shared" si="16"/>
        <v>0</v>
      </c>
      <c r="F77" s="230">
        <f t="shared" si="16"/>
        <v>0</v>
      </c>
      <c r="G77" s="230">
        <f t="shared" si="16"/>
        <v>0</v>
      </c>
      <c r="H77" s="230">
        <f t="shared" si="16"/>
        <v>0</v>
      </c>
    </row>
    <row r="78" spans="2:8" ht="13.5" thickBot="1" x14ac:dyDescent="0.25">
      <c r="B78" s="149"/>
      <c r="C78" s="238"/>
      <c r="D78" s="239"/>
      <c r="E78" s="238"/>
      <c r="F78" s="239"/>
      <c r="G78" s="239"/>
      <c r="H78" s="238"/>
    </row>
    <row r="81" spans="2:8" ht="30" customHeight="1" x14ac:dyDescent="0.2">
      <c r="B81" s="25"/>
      <c r="C81" s="25"/>
      <c r="F81" s="25"/>
      <c r="G81" s="25"/>
      <c r="H81" s="25"/>
    </row>
    <row r="82" spans="2:8" ht="15" customHeight="1" x14ac:dyDescent="0.2">
      <c r="B82" s="26"/>
      <c r="C82" s="26"/>
      <c r="F82" s="26"/>
      <c r="G82" s="26"/>
      <c r="H82" s="26"/>
    </row>
    <row r="83" spans="2:8" ht="15" customHeight="1" x14ac:dyDescent="0.2">
      <c r="B83" s="27"/>
      <c r="C83" s="27"/>
      <c r="F83" s="27"/>
      <c r="G83" s="27"/>
      <c r="H83" s="27"/>
    </row>
    <row r="84" spans="2:8" ht="30" customHeight="1" x14ac:dyDescent="0.2"/>
  </sheetData>
  <mergeCells count="13">
    <mergeCell ref="G7:G8"/>
    <mergeCell ref="B81:C81"/>
    <mergeCell ref="F81:H81"/>
    <mergeCell ref="B2:H2"/>
    <mergeCell ref="B3:H3"/>
    <mergeCell ref="B4:H4"/>
    <mergeCell ref="B5:H5"/>
    <mergeCell ref="C6:G6"/>
    <mergeCell ref="H6:H8"/>
    <mergeCell ref="C7:C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7"/>
  <sheetViews>
    <sheetView workbookViewId="0">
      <pane ySplit="9" topLeftCell="A10" activePane="bottomLeft" state="frozen"/>
      <selection pane="bottomLeft"/>
    </sheetView>
  </sheetViews>
  <sheetFormatPr baseColWidth="10" defaultColWidth="11" defaultRowHeight="12.75" x14ac:dyDescent="0.2"/>
  <cols>
    <col min="1" max="1" width="4" style="1" customWidth="1"/>
    <col min="2" max="2" width="8" style="1" customWidth="1"/>
    <col min="3" max="3" width="52" style="1" customWidth="1"/>
    <col min="4" max="4" width="16" style="1" customWidth="1"/>
    <col min="5" max="5" width="19.140625" style="1" customWidth="1"/>
    <col min="6" max="7" width="16.140625" style="1" customWidth="1"/>
    <col min="8" max="8" width="14.710937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3" t="s">
        <v>0</v>
      </c>
      <c r="C2" s="4"/>
      <c r="D2" s="4"/>
      <c r="E2" s="4"/>
      <c r="F2" s="4"/>
      <c r="G2" s="4"/>
      <c r="H2" s="4"/>
      <c r="I2" s="150"/>
    </row>
    <row r="3" spans="2:9" x14ac:dyDescent="0.2">
      <c r="B3" s="68" t="s">
        <v>313</v>
      </c>
      <c r="C3" s="69"/>
      <c r="D3" s="69"/>
      <c r="E3" s="69"/>
      <c r="F3" s="69"/>
      <c r="G3" s="69"/>
      <c r="H3" s="69"/>
      <c r="I3" s="151"/>
    </row>
    <row r="4" spans="2:9" x14ac:dyDescent="0.2">
      <c r="B4" s="68" t="s">
        <v>314</v>
      </c>
      <c r="C4" s="69"/>
      <c r="D4" s="69"/>
      <c r="E4" s="69"/>
      <c r="F4" s="69"/>
      <c r="G4" s="69"/>
      <c r="H4" s="69"/>
      <c r="I4" s="151"/>
    </row>
    <row r="5" spans="2:9" x14ac:dyDescent="0.2">
      <c r="B5" s="68" t="s">
        <v>125</v>
      </c>
      <c r="C5" s="69"/>
      <c r="D5" s="69"/>
      <c r="E5" s="69"/>
      <c r="F5" s="69"/>
      <c r="G5" s="69"/>
      <c r="H5" s="69"/>
      <c r="I5" s="151"/>
    </row>
    <row r="6" spans="2:9" ht="13.5" thickBot="1" x14ac:dyDescent="0.25">
      <c r="B6" s="71" t="s">
        <v>3</v>
      </c>
      <c r="C6" s="72"/>
      <c r="D6" s="72"/>
      <c r="E6" s="72"/>
      <c r="F6" s="72"/>
      <c r="G6" s="72"/>
      <c r="H6" s="72"/>
      <c r="I6" s="152"/>
    </row>
    <row r="7" spans="2:9" ht="15.75" customHeight="1" x14ac:dyDescent="0.2">
      <c r="B7" s="3" t="s">
        <v>4</v>
      </c>
      <c r="C7" s="5"/>
      <c r="D7" s="3" t="s">
        <v>315</v>
      </c>
      <c r="E7" s="4"/>
      <c r="F7" s="4"/>
      <c r="G7" s="4"/>
      <c r="H7" s="5"/>
      <c r="I7" s="137" t="s">
        <v>316</v>
      </c>
    </row>
    <row r="8" spans="2:9" ht="15" customHeight="1" thickBot="1" x14ac:dyDescent="0.25">
      <c r="B8" s="68"/>
      <c r="C8" s="70"/>
      <c r="D8" s="71"/>
      <c r="E8" s="72"/>
      <c r="F8" s="72"/>
      <c r="G8" s="72"/>
      <c r="H8" s="73"/>
      <c r="I8" s="139"/>
    </row>
    <row r="9" spans="2:9" ht="26.25" thickBot="1" x14ac:dyDescent="0.25">
      <c r="B9" s="71"/>
      <c r="C9" s="73"/>
      <c r="D9" s="153" t="s">
        <v>206</v>
      </c>
      <c r="E9" s="77" t="s">
        <v>317</v>
      </c>
      <c r="F9" s="153" t="s">
        <v>318</v>
      </c>
      <c r="G9" s="153" t="s">
        <v>204</v>
      </c>
      <c r="H9" s="153" t="s">
        <v>207</v>
      </c>
      <c r="I9" s="141"/>
    </row>
    <row r="10" spans="2:9" x14ac:dyDescent="0.2">
      <c r="B10" s="154" t="s">
        <v>319</v>
      </c>
      <c r="C10" s="155"/>
      <c r="D10" s="240">
        <f t="shared" ref="D10:I10" si="0">D11+D19+D29+D39+D49+D59+D72+D76+D63</f>
        <v>60359660</v>
      </c>
      <c r="E10" s="240">
        <f t="shared" si="0"/>
        <v>348478.63</v>
      </c>
      <c r="F10" s="240">
        <f t="shared" si="0"/>
        <v>60708138.629999995</v>
      </c>
      <c r="G10" s="240">
        <f t="shared" si="0"/>
        <v>17871144.460000005</v>
      </c>
      <c r="H10" s="240">
        <f t="shared" si="0"/>
        <v>16605806.030000001</v>
      </c>
      <c r="I10" s="240">
        <f t="shared" si="0"/>
        <v>42836994.169999994</v>
      </c>
    </row>
    <row r="11" spans="2:9" x14ac:dyDescent="0.2">
      <c r="B11" s="156" t="s">
        <v>320</v>
      </c>
      <c r="C11" s="157"/>
      <c r="D11" s="232">
        <f t="shared" ref="D11:I11" si="1">SUM(D12:D18)</f>
        <v>39038630</v>
      </c>
      <c r="E11" s="232">
        <f t="shared" si="1"/>
        <v>0</v>
      </c>
      <c r="F11" s="232">
        <f t="shared" si="1"/>
        <v>39038630</v>
      </c>
      <c r="G11" s="232">
        <f t="shared" si="1"/>
        <v>16094154.32</v>
      </c>
      <c r="H11" s="232">
        <f t="shared" si="1"/>
        <v>14959268.890000001</v>
      </c>
      <c r="I11" s="232">
        <f t="shared" si="1"/>
        <v>22944475.679999996</v>
      </c>
    </row>
    <row r="12" spans="2:9" x14ac:dyDescent="0.2">
      <c r="B12" s="158" t="s">
        <v>321</v>
      </c>
      <c r="C12" s="159"/>
      <c r="D12" s="232">
        <v>22666532</v>
      </c>
      <c r="E12" s="227">
        <v>0</v>
      </c>
      <c r="F12" s="227">
        <f>D12+E12</f>
        <v>22666532</v>
      </c>
      <c r="G12" s="227">
        <v>11798556.41</v>
      </c>
      <c r="H12" s="227">
        <v>11798556.41</v>
      </c>
      <c r="I12" s="227">
        <f>F12-G12</f>
        <v>10867975.59</v>
      </c>
    </row>
    <row r="13" spans="2:9" x14ac:dyDescent="0.2">
      <c r="B13" s="158" t="s">
        <v>322</v>
      </c>
      <c r="C13" s="159"/>
      <c r="D13" s="232"/>
      <c r="E13" s="227"/>
      <c r="F13" s="227">
        <f t="shared" ref="F13:F18" si="2">D13+E13</f>
        <v>0</v>
      </c>
      <c r="G13" s="227"/>
      <c r="H13" s="227"/>
      <c r="I13" s="227">
        <f t="shared" ref="I13:I18" si="3">F13-G13</f>
        <v>0</v>
      </c>
    </row>
    <row r="14" spans="2:9" x14ac:dyDescent="0.2">
      <c r="B14" s="158" t="s">
        <v>323</v>
      </c>
      <c r="C14" s="159"/>
      <c r="D14" s="232">
        <v>4356250</v>
      </c>
      <c r="E14" s="227">
        <v>0</v>
      </c>
      <c r="F14" s="227">
        <f t="shared" si="2"/>
        <v>4356250</v>
      </c>
      <c r="G14" s="227">
        <v>272287.46000000002</v>
      </c>
      <c r="H14" s="227">
        <v>272287.46000000002</v>
      </c>
      <c r="I14" s="227">
        <f t="shared" si="3"/>
        <v>4083962.54</v>
      </c>
    </row>
    <row r="15" spans="2:9" x14ac:dyDescent="0.2">
      <c r="B15" s="158" t="s">
        <v>324</v>
      </c>
      <c r="C15" s="159"/>
      <c r="D15" s="232">
        <v>4533307</v>
      </c>
      <c r="E15" s="227">
        <v>0.01</v>
      </c>
      <c r="F15" s="227">
        <f t="shared" si="2"/>
        <v>4533307.01</v>
      </c>
      <c r="G15" s="227">
        <v>3282114.54</v>
      </c>
      <c r="H15" s="227">
        <v>2147229.11</v>
      </c>
      <c r="I15" s="227">
        <f t="shared" si="3"/>
        <v>1251192.4699999997</v>
      </c>
    </row>
    <row r="16" spans="2:9" x14ac:dyDescent="0.2">
      <c r="B16" s="158" t="s">
        <v>325</v>
      </c>
      <c r="C16" s="159"/>
      <c r="D16" s="232">
        <v>1460928</v>
      </c>
      <c r="E16" s="227">
        <v>-0.01</v>
      </c>
      <c r="F16" s="227">
        <f t="shared" si="2"/>
        <v>1460927.99</v>
      </c>
      <c r="G16" s="227">
        <v>741195.91</v>
      </c>
      <c r="H16" s="227">
        <v>741195.91</v>
      </c>
      <c r="I16" s="227">
        <f t="shared" si="3"/>
        <v>719732.08</v>
      </c>
    </row>
    <row r="17" spans="2:9" x14ac:dyDescent="0.2">
      <c r="B17" s="158" t="s">
        <v>326</v>
      </c>
      <c r="C17" s="159"/>
      <c r="D17" s="232">
        <v>6021613</v>
      </c>
      <c r="E17" s="227">
        <v>0</v>
      </c>
      <c r="F17" s="227">
        <f t="shared" si="2"/>
        <v>6021613</v>
      </c>
      <c r="G17" s="227">
        <v>0</v>
      </c>
      <c r="H17" s="227">
        <v>0</v>
      </c>
      <c r="I17" s="227">
        <f t="shared" si="3"/>
        <v>6021613</v>
      </c>
    </row>
    <row r="18" spans="2:9" x14ac:dyDescent="0.2">
      <c r="B18" s="158" t="s">
        <v>327</v>
      </c>
      <c r="C18" s="159"/>
      <c r="D18" s="232"/>
      <c r="E18" s="227"/>
      <c r="F18" s="227">
        <f t="shared" si="2"/>
        <v>0</v>
      </c>
      <c r="G18" s="227"/>
      <c r="H18" s="227"/>
      <c r="I18" s="227">
        <f t="shared" si="3"/>
        <v>0</v>
      </c>
    </row>
    <row r="19" spans="2:9" x14ac:dyDescent="0.2">
      <c r="B19" s="156" t="s">
        <v>328</v>
      </c>
      <c r="C19" s="157"/>
      <c r="D19" s="232">
        <f t="shared" ref="D19:I19" si="4">SUM(D20:D28)</f>
        <v>3599137</v>
      </c>
      <c r="E19" s="232">
        <f t="shared" si="4"/>
        <v>4650.04</v>
      </c>
      <c r="F19" s="232">
        <f t="shared" si="4"/>
        <v>3603787.04</v>
      </c>
      <c r="G19" s="232">
        <f t="shared" si="4"/>
        <v>120337.89</v>
      </c>
      <c r="H19" s="232">
        <f t="shared" si="4"/>
        <v>120337.89</v>
      </c>
      <c r="I19" s="232">
        <f t="shared" si="4"/>
        <v>3483449.15</v>
      </c>
    </row>
    <row r="20" spans="2:9" x14ac:dyDescent="0.2">
      <c r="B20" s="158" t="s">
        <v>329</v>
      </c>
      <c r="C20" s="159"/>
      <c r="D20" s="232">
        <v>1096991</v>
      </c>
      <c r="E20" s="227">
        <v>-599.95000000000005</v>
      </c>
      <c r="F20" s="232">
        <f t="shared" ref="F20:F28" si="5">D20+E20</f>
        <v>1096391.05</v>
      </c>
      <c r="G20" s="227">
        <v>63034.48</v>
      </c>
      <c r="H20" s="227">
        <v>63034.48</v>
      </c>
      <c r="I20" s="227">
        <f>F20-G20</f>
        <v>1033356.5700000001</v>
      </c>
    </row>
    <row r="21" spans="2:9" x14ac:dyDescent="0.2">
      <c r="B21" s="158" t="s">
        <v>330</v>
      </c>
      <c r="C21" s="159"/>
      <c r="D21" s="232">
        <v>101885</v>
      </c>
      <c r="E21" s="227">
        <v>-235.22</v>
      </c>
      <c r="F21" s="232">
        <f t="shared" si="5"/>
        <v>101649.78</v>
      </c>
      <c r="G21" s="227">
        <v>11970.48</v>
      </c>
      <c r="H21" s="227">
        <v>11970.48</v>
      </c>
      <c r="I21" s="227">
        <f t="shared" ref="I21:I83" si="6">F21-G21</f>
        <v>89679.3</v>
      </c>
    </row>
    <row r="22" spans="2:9" x14ac:dyDescent="0.2">
      <c r="B22" s="158" t="s">
        <v>331</v>
      </c>
      <c r="C22" s="159"/>
      <c r="D22" s="232">
        <v>4043</v>
      </c>
      <c r="E22" s="227">
        <v>0</v>
      </c>
      <c r="F22" s="232">
        <f t="shared" si="5"/>
        <v>4043</v>
      </c>
      <c r="G22" s="227">
        <v>0</v>
      </c>
      <c r="H22" s="227">
        <v>0</v>
      </c>
      <c r="I22" s="227">
        <f t="shared" si="6"/>
        <v>4043</v>
      </c>
    </row>
    <row r="23" spans="2:9" x14ac:dyDescent="0.2">
      <c r="B23" s="158" t="s">
        <v>332</v>
      </c>
      <c r="C23" s="159"/>
      <c r="D23" s="232">
        <v>442849</v>
      </c>
      <c r="E23" s="227">
        <v>742.43</v>
      </c>
      <c r="F23" s="232">
        <f t="shared" si="5"/>
        <v>443591.43</v>
      </c>
      <c r="G23" s="227">
        <v>17759.03</v>
      </c>
      <c r="H23" s="227">
        <v>17759.03</v>
      </c>
      <c r="I23" s="227">
        <f t="shared" si="6"/>
        <v>425832.4</v>
      </c>
    </row>
    <row r="24" spans="2:9" x14ac:dyDescent="0.2">
      <c r="B24" s="158" t="s">
        <v>333</v>
      </c>
      <c r="C24" s="159"/>
      <c r="D24" s="232">
        <v>187179</v>
      </c>
      <c r="E24" s="227">
        <v>3935.88</v>
      </c>
      <c r="F24" s="232">
        <f t="shared" si="5"/>
        <v>191114.88</v>
      </c>
      <c r="G24" s="227">
        <v>9036.4</v>
      </c>
      <c r="H24" s="227">
        <v>9036.4</v>
      </c>
      <c r="I24" s="227">
        <f t="shared" si="6"/>
        <v>182078.48</v>
      </c>
    </row>
    <row r="25" spans="2:9" x14ac:dyDescent="0.2">
      <c r="B25" s="158" t="s">
        <v>334</v>
      </c>
      <c r="C25" s="159"/>
      <c r="D25" s="232">
        <v>761276</v>
      </c>
      <c r="E25" s="227">
        <v>0</v>
      </c>
      <c r="F25" s="232">
        <f t="shared" si="5"/>
        <v>761276</v>
      </c>
      <c r="G25" s="227">
        <v>0</v>
      </c>
      <c r="H25" s="227">
        <v>0</v>
      </c>
      <c r="I25" s="227">
        <f t="shared" si="6"/>
        <v>761276</v>
      </c>
    </row>
    <row r="26" spans="2:9" x14ac:dyDescent="0.2">
      <c r="B26" s="158" t="s">
        <v>335</v>
      </c>
      <c r="C26" s="159"/>
      <c r="D26" s="232">
        <v>545915</v>
      </c>
      <c r="E26" s="227">
        <v>0</v>
      </c>
      <c r="F26" s="232">
        <f t="shared" si="5"/>
        <v>545915</v>
      </c>
      <c r="G26" s="227">
        <v>0</v>
      </c>
      <c r="H26" s="227">
        <v>0</v>
      </c>
      <c r="I26" s="227">
        <f t="shared" si="6"/>
        <v>545915</v>
      </c>
    </row>
    <row r="27" spans="2:9" x14ac:dyDescent="0.2">
      <c r="B27" s="158" t="s">
        <v>336</v>
      </c>
      <c r="C27" s="159"/>
      <c r="D27" s="232"/>
      <c r="E27" s="227"/>
      <c r="F27" s="232">
        <f t="shared" si="5"/>
        <v>0</v>
      </c>
      <c r="G27" s="227"/>
      <c r="H27" s="227"/>
      <c r="I27" s="227">
        <f t="shared" si="6"/>
        <v>0</v>
      </c>
    </row>
    <row r="28" spans="2:9" x14ac:dyDescent="0.2">
      <c r="B28" s="158" t="s">
        <v>337</v>
      </c>
      <c r="C28" s="159"/>
      <c r="D28" s="232">
        <v>458999</v>
      </c>
      <c r="E28" s="227">
        <v>806.9</v>
      </c>
      <c r="F28" s="232">
        <f t="shared" si="5"/>
        <v>459805.9</v>
      </c>
      <c r="G28" s="227">
        <v>18537.5</v>
      </c>
      <c r="H28" s="227">
        <v>18537.5</v>
      </c>
      <c r="I28" s="227">
        <f t="shared" si="6"/>
        <v>441268.4</v>
      </c>
    </row>
    <row r="29" spans="2:9" x14ac:dyDescent="0.2">
      <c r="B29" s="156" t="s">
        <v>338</v>
      </c>
      <c r="C29" s="157"/>
      <c r="D29" s="232">
        <f t="shared" ref="D29:I29" si="7">SUM(D30:D38)</f>
        <v>15725131</v>
      </c>
      <c r="E29" s="232">
        <f t="shared" si="7"/>
        <v>91976.090000000011</v>
      </c>
      <c r="F29" s="232">
        <f t="shared" si="7"/>
        <v>15817107.09</v>
      </c>
      <c r="G29" s="232">
        <f t="shared" si="7"/>
        <v>1405051.4200000002</v>
      </c>
      <c r="H29" s="232">
        <f t="shared" si="7"/>
        <v>1274598.4200000002</v>
      </c>
      <c r="I29" s="232">
        <f t="shared" si="7"/>
        <v>14412055.67</v>
      </c>
    </row>
    <row r="30" spans="2:9" x14ac:dyDescent="0.2">
      <c r="B30" s="158" t="s">
        <v>339</v>
      </c>
      <c r="C30" s="159"/>
      <c r="D30" s="232">
        <v>3024502</v>
      </c>
      <c r="E30" s="227">
        <v>0</v>
      </c>
      <c r="F30" s="232">
        <f t="shared" ref="F30:F38" si="8">D30+E30</f>
        <v>3024502</v>
      </c>
      <c r="G30" s="227">
        <v>197084.17</v>
      </c>
      <c r="H30" s="227">
        <v>194972.17</v>
      </c>
      <c r="I30" s="227">
        <f t="shared" si="6"/>
        <v>2827417.83</v>
      </c>
    </row>
    <row r="31" spans="2:9" x14ac:dyDescent="0.2">
      <c r="B31" s="158" t="s">
        <v>340</v>
      </c>
      <c r="C31" s="159"/>
      <c r="D31" s="232">
        <v>892487</v>
      </c>
      <c r="E31" s="227">
        <v>18727.990000000002</v>
      </c>
      <c r="F31" s="232">
        <f t="shared" si="8"/>
        <v>911214.99</v>
      </c>
      <c r="G31" s="227">
        <v>46206.96</v>
      </c>
      <c r="H31" s="227">
        <v>46206.96</v>
      </c>
      <c r="I31" s="227">
        <f t="shared" si="6"/>
        <v>865008.03</v>
      </c>
    </row>
    <row r="32" spans="2:9" x14ac:dyDescent="0.2">
      <c r="B32" s="158" t="s">
        <v>341</v>
      </c>
      <c r="C32" s="159"/>
      <c r="D32" s="232">
        <v>2523075</v>
      </c>
      <c r="E32" s="227">
        <v>0</v>
      </c>
      <c r="F32" s="232">
        <f t="shared" si="8"/>
        <v>2523075</v>
      </c>
      <c r="G32" s="227">
        <v>5220</v>
      </c>
      <c r="H32" s="227">
        <v>5220</v>
      </c>
      <c r="I32" s="227">
        <f t="shared" si="6"/>
        <v>2517855</v>
      </c>
    </row>
    <row r="33" spans="2:9" x14ac:dyDescent="0.2">
      <c r="B33" s="158" t="s">
        <v>342</v>
      </c>
      <c r="C33" s="159"/>
      <c r="D33" s="232">
        <v>353770</v>
      </c>
      <c r="E33" s="227">
        <v>215.74</v>
      </c>
      <c r="F33" s="232">
        <f t="shared" si="8"/>
        <v>353985.74</v>
      </c>
      <c r="G33" s="227">
        <v>25132.080000000002</v>
      </c>
      <c r="H33" s="227">
        <v>25132.080000000002</v>
      </c>
      <c r="I33" s="227">
        <f t="shared" si="6"/>
        <v>328853.65999999997</v>
      </c>
    </row>
    <row r="34" spans="2:9" x14ac:dyDescent="0.2">
      <c r="B34" s="158" t="s">
        <v>343</v>
      </c>
      <c r="C34" s="159"/>
      <c r="D34" s="232">
        <v>4611461</v>
      </c>
      <c r="E34" s="227">
        <v>0</v>
      </c>
      <c r="F34" s="232">
        <f t="shared" si="8"/>
        <v>4611461</v>
      </c>
      <c r="G34" s="227">
        <v>492476.9</v>
      </c>
      <c r="H34" s="227">
        <v>492476.9</v>
      </c>
      <c r="I34" s="227">
        <f t="shared" si="6"/>
        <v>4118984.1</v>
      </c>
    </row>
    <row r="35" spans="2:9" x14ac:dyDescent="0.2">
      <c r="B35" s="158" t="s">
        <v>344</v>
      </c>
      <c r="C35" s="159"/>
      <c r="D35" s="232"/>
      <c r="E35" s="227"/>
      <c r="F35" s="232">
        <f t="shared" si="8"/>
        <v>0</v>
      </c>
      <c r="G35" s="227"/>
      <c r="H35" s="227"/>
      <c r="I35" s="227">
        <f t="shared" si="6"/>
        <v>0</v>
      </c>
    </row>
    <row r="36" spans="2:9" x14ac:dyDescent="0.2">
      <c r="B36" s="158" t="s">
        <v>345</v>
      </c>
      <c r="C36" s="159"/>
      <c r="D36" s="232">
        <v>553913</v>
      </c>
      <c r="E36" s="227">
        <v>3679.99</v>
      </c>
      <c r="F36" s="232">
        <f t="shared" si="8"/>
        <v>557592.99</v>
      </c>
      <c r="G36" s="227">
        <v>100256.55</v>
      </c>
      <c r="H36" s="227">
        <v>100256.55</v>
      </c>
      <c r="I36" s="227">
        <f t="shared" si="6"/>
        <v>457336.44</v>
      </c>
    </row>
    <row r="37" spans="2:9" x14ac:dyDescent="0.2">
      <c r="B37" s="158" t="s">
        <v>346</v>
      </c>
      <c r="C37" s="159"/>
      <c r="D37" s="232">
        <v>292645</v>
      </c>
      <c r="E37" s="227">
        <v>-1000.48</v>
      </c>
      <c r="F37" s="232">
        <f t="shared" si="8"/>
        <v>291644.52</v>
      </c>
      <c r="G37" s="227">
        <v>15500.91</v>
      </c>
      <c r="H37" s="227">
        <v>15500.91</v>
      </c>
      <c r="I37" s="227">
        <f t="shared" si="6"/>
        <v>276143.61000000004</v>
      </c>
    </row>
    <row r="38" spans="2:9" x14ac:dyDescent="0.2">
      <c r="B38" s="158" t="s">
        <v>347</v>
      </c>
      <c r="C38" s="159"/>
      <c r="D38" s="232">
        <v>3473278</v>
      </c>
      <c r="E38" s="227">
        <v>70352.850000000006</v>
      </c>
      <c r="F38" s="232">
        <f t="shared" si="8"/>
        <v>3543630.85</v>
      </c>
      <c r="G38" s="227">
        <v>523173.85</v>
      </c>
      <c r="H38" s="227">
        <v>394832.85</v>
      </c>
      <c r="I38" s="227">
        <f t="shared" si="6"/>
        <v>3020457</v>
      </c>
    </row>
    <row r="39" spans="2:9" ht="25.5" customHeight="1" x14ac:dyDescent="0.2">
      <c r="B39" s="160" t="s">
        <v>348</v>
      </c>
      <c r="C39" s="161"/>
      <c r="D39" s="232">
        <f t="shared" ref="D39:I39" si="9">SUM(D40:D48)</f>
        <v>430328</v>
      </c>
      <c r="E39" s="232">
        <f t="shared" si="9"/>
        <v>17400</v>
      </c>
      <c r="F39" s="232">
        <f>SUM(F40:F48)</f>
        <v>447728</v>
      </c>
      <c r="G39" s="232">
        <f t="shared" si="9"/>
        <v>17148.37</v>
      </c>
      <c r="H39" s="232">
        <f t="shared" si="9"/>
        <v>17148.37</v>
      </c>
      <c r="I39" s="232">
        <f t="shared" si="9"/>
        <v>430579.63</v>
      </c>
    </row>
    <row r="40" spans="2:9" x14ac:dyDescent="0.2">
      <c r="B40" s="158" t="s">
        <v>349</v>
      </c>
      <c r="C40" s="159"/>
      <c r="D40" s="232"/>
      <c r="E40" s="227"/>
      <c r="F40" s="232">
        <f>D40+E40</f>
        <v>0</v>
      </c>
      <c r="G40" s="227"/>
      <c r="H40" s="227"/>
      <c r="I40" s="227">
        <f t="shared" si="6"/>
        <v>0</v>
      </c>
    </row>
    <row r="41" spans="2:9" x14ac:dyDescent="0.2">
      <c r="B41" s="158" t="s">
        <v>350</v>
      </c>
      <c r="C41" s="159"/>
      <c r="D41" s="232"/>
      <c r="E41" s="227"/>
      <c r="F41" s="232">
        <f t="shared" ref="F41:F83" si="10">D41+E41</f>
        <v>0</v>
      </c>
      <c r="G41" s="227"/>
      <c r="H41" s="227"/>
      <c r="I41" s="227">
        <f t="shared" si="6"/>
        <v>0</v>
      </c>
    </row>
    <row r="42" spans="2:9" x14ac:dyDescent="0.2">
      <c r="B42" s="158" t="s">
        <v>351</v>
      </c>
      <c r="C42" s="159"/>
      <c r="D42" s="232"/>
      <c r="E42" s="227"/>
      <c r="F42" s="232">
        <f t="shared" si="10"/>
        <v>0</v>
      </c>
      <c r="G42" s="227"/>
      <c r="H42" s="227"/>
      <c r="I42" s="227">
        <f t="shared" si="6"/>
        <v>0</v>
      </c>
    </row>
    <row r="43" spans="2:9" x14ac:dyDescent="0.2">
      <c r="B43" s="158" t="s">
        <v>352</v>
      </c>
      <c r="C43" s="159"/>
      <c r="D43" s="232">
        <v>430328</v>
      </c>
      <c r="E43" s="227">
        <v>17400</v>
      </c>
      <c r="F43" s="232">
        <f t="shared" si="10"/>
        <v>447728</v>
      </c>
      <c r="G43" s="227">
        <v>17148.37</v>
      </c>
      <c r="H43" s="227">
        <v>17148.37</v>
      </c>
      <c r="I43" s="227">
        <f t="shared" si="6"/>
        <v>430579.63</v>
      </c>
    </row>
    <row r="44" spans="2:9" x14ac:dyDescent="0.2">
      <c r="B44" s="158" t="s">
        <v>353</v>
      </c>
      <c r="C44" s="159"/>
      <c r="D44" s="232"/>
      <c r="E44" s="227"/>
      <c r="F44" s="232">
        <f t="shared" si="10"/>
        <v>0</v>
      </c>
      <c r="G44" s="227"/>
      <c r="H44" s="227"/>
      <c r="I44" s="227">
        <f t="shared" si="6"/>
        <v>0</v>
      </c>
    </row>
    <row r="45" spans="2:9" x14ac:dyDescent="0.2">
      <c r="B45" s="158" t="s">
        <v>354</v>
      </c>
      <c r="C45" s="159"/>
      <c r="D45" s="232"/>
      <c r="E45" s="227"/>
      <c r="F45" s="232">
        <f t="shared" si="10"/>
        <v>0</v>
      </c>
      <c r="G45" s="227"/>
      <c r="H45" s="227"/>
      <c r="I45" s="227">
        <f t="shared" si="6"/>
        <v>0</v>
      </c>
    </row>
    <row r="46" spans="2:9" x14ac:dyDescent="0.2">
      <c r="B46" s="158" t="s">
        <v>355</v>
      </c>
      <c r="C46" s="159"/>
      <c r="D46" s="232"/>
      <c r="E46" s="227"/>
      <c r="F46" s="232">
        <f t="shared" si="10"/>
        <v>0</v>
      </c>
      <c r="G46" s="227"/>
      <c r="H46" s="227"/>
      <c r="I46" s="227">
        <f t="shared" si="6"/>
        <v>0</v>
      </c>
    </row>
    <row r="47" spans="2:9" x14ac:dyDescent="0.2">
      <c r="B47" s="158" t="s">
        <v>356</v>
      </c>
      <c r="C47" s="159"/>
      <c r="D47" s="232"/>
      <c r="E47" s="227"/>
      <c r="F47" s="232">
        <f t="shared" si="10"/>
        <v>0</v>
      </c>
      <c r="G47" s="227"/>
      <c r="H47" s="227"/>
      <c r="I47" s="227">
        <f t="shared" si="6"/>
        <v>0</v>
      </c>
    </row>
    <row r="48" spans="2:9" x14ac:dyDescent="0.2">
      <c r="B48" s="158" t="s">
        <v>357</v>
      </c>
      <c r="C48" s="159"/>
      <c r="D48" s="232"/>
      <c r="E48" s="227"/>
      <c r="F48" s="232">
        <f t="shared" si="10"/>
        <v>0</v>
      </c>
      <c r="G48" s="227"/>
      <c r="H48" s="227"/>
      <c r="I48" s="227">
        <f t="shared" si="6"/>
        <v>0</v>
      </c>
    </row>
    <row r="49" spans="2:9" x14ac:dyDescent="0.2">
      <c r="B49" s="160" t="s">
        <v>358</v>
      </c>
      <c r="C49" s="161"/>
      <c r="D49" s="232">
        <f t="shared" ref="D49:I49" si="11">SUM(D50:D58)</f>
        <v>1566434</v>
      </c>
      <c r="E49" s="232">
        <f t="shared" si="11"/>
        <v>234452.5</v>
      </c>
      <c r="F49" s="232">
        <f t="shared" si="11"/>
        <v>1800886.5</v>
      </c>
      <c r="G49" s="232">
        <f t="shared" si="11"/>
        <v>234452.46</v>
      </c>
      <c r="H49" s="232">
        <f t="shared" si="11"/>
        <v>234452.46</v>
      </c>
      <c r="I49" s="232">
        <f t="shared" si="11"/>
        <v>1566434.04</v>
      </c>
    </row>
    <row r="50" spans="2:9" x14ac:dyDescent="0.2">
      <c r="B50" s="158" t="s">
        <v>359</v>
      </c>
      <c r="C50" s="159"/>
      <c r="D50" s="232">
        <v>647164</v>
      </c>
      <c r="E50" s="227">
        <v>234452.5</v>
      </c>
      <c r="F50" s="232">
        <f t="shared" si="10"/>
        <v>881616.5</v>
      </c>
      <c r="G50" s="227">
        <v>234452.46</v>
      </c>
      <c r="H50" s="227">
        <v>234452.46</v>
      </c>
      <c r="I50" s="227">
        <f t="shared" si="6"/>
        <v>647164.04</v>
      </c>
    </row>
    <row r="51" spans="2:9" x14ac:dyDescent="0.2">
      <c r="B51" s="158" t="s">
        <v>360</v>
      </c>
      <c r="C51" s="159"/>
      <c r="D51" s="232">
        <v>149056</v>
      </c>
      <c r="E51" s="227">
        <v>0</v>
      </c>
      <c r="F51" s="232">
        <f t="shared" si="10"/>
        <v>149056</v>
      </c>
      <c r="G51" s="227">
        <v>0</v>
      </c>
      <c r="H51" s="227">
        <v>0</v>
      </c>
      <c r="I51" s="227">
        <f t="shared" si="6"/>
        <v>149056</v>
      </c>
    </row>
    <row r="52" spans="2:9" x14ac:dyDescent="0.2">
      <c r="B52" s="158" t="s">
        <v>361</v>
      </c>
      <c r="C52" s="159"/>
      <c r="D52" s="232">
        <v>103480</v>
      </c>
      <c r="E52" s="227">
        <v>0</v>
      </c>
      <c r="F52" s="232">
        <f t="shared" si="10"/>
        <v>103480</v>
      </c>
      <c r="G52" s="227">
        <v>0</v>
      </c>
      <c r="H52" s="227">
        <v>0</v>
      </c>
      <c r="I52" s="227">
        <f t="shared" si="6"/>
        <v>103480</v>
      </c>
    </row>
    <row r="53" spans="2:9" x14ac:dyDescent="0.2">
      <c r="B53" s="158" t="s">
        <v>362</v>
      </c>
      <c r="C53" s="159"/>
      <c r="D53" s="232">
        <v>560000</v>
      </c>
      <c r="E53" s="227">
        <v>0</v>
      </c>
      <c r="F53" s="232">
        <f t="shared" si="10"/>
        <v>560000</v>
      </c>
      <c r="G53" s="227">
        <v>0</v>
      </c>
      <c r="H53" s="227">
        <v>0</v>
      </c>
      <c r="I53" s="227">
        <f t="shared" si="6"/>
        <v>560000</v>
      </c>
    </row>
    <row r="54" spans="2:9" x14ac:dyDescent="0.2">
      <c r="B54" s="158" t="s">
        <v>363</v>
      </c>
      <c r="C54" s="159"/>
      <c r="D54" s="232"/>
      <c r="E54" s="227"/>
      <c r="F54" s="232">
        <f t="shared" si="10"/>
        <v>0</v>
      </c>
      <c r="G54" s="227"/>
      <c r="H54" s="227"/>
      <c r="I54" s="227">
        <f t="shared" si="6"/>
        <v>0</v>
      </c>
    </row>
    <row r="55" spans="2:9" x14ac:dyDescent="0.2">
      <c r="B55" s="158" t="s">
        <v>364</v>
      </c>
      <c r="C55" s="159"/>
      <c r="D55" s="232">
        <v>106734</v>
      </c>
      <c r="E55" s="227">
        <v>0</v>
      </c>
      <c r="F55" s="232">
        <f t="shared" si="10"/>
        <v>106734</v>
      </c>
      <c r="G55" s="227">
        <v>0</v>
      </c>
      <c r="H55" s="227">
        <v>0</v>
      </c>
      <c r="I55" s="227">
        <f t="shared" si="6"/>
        <v>106734</v>
      </c>
    </row>
    <row r="56" spans="2:9" x14ac:dyDescent="0.2">
      <c r="B56" s="158" t="s">
        <v>365</v>
      </c>
      <c r="C56" s="159"/>
      <c r="D56" s="232"/>
      <c r="E56" s="227"/>
      <c r="F56" s="232">
        <f t="shared" si="10"/>
        <v>0</v>
      </c>
      <c r="G56" s="227"/>
      <c r="H56" s="227"/>
      <c r="I56" s="227">
        <f t="shared" si="6"/>
        <v>0</v>
      </c>
    </row>
    <row r="57" spans="2:9" x14ac:dyDescent="0.2">
      <c r="B57" s="158" t="s">
        <v>366</v>
      </c>
      <c r="C57" s="159"/>
      <c r="D57" s="232"/>
      <c r="E57" s="227"/>
      <c r="F57" s="232">
        <f t="shared" si="10"/>
        <v>0</v>
      </c>
      <c r="G57" s="227"/>
      <c r="H57" s="227"/>
      <c r="I57" s="227">
        <f t="shared" si="6"/>
        <v>0</v>
      </c>
    </row>
    <row r="58" spans="2:9" x14ac:dyDescent="0.2">
      <c r="B58" s="158" t="s">
        <v>367</v>
      </c>
      <c r="C58" s="159"/>
      <c r="D58" s="232"/>
      <c r="E58" s="227"/>
      <c r="F58" s="232">
        <f t="shared" si="10"/>
        <v>0</v>
      </c>
      <c r="G58" s="227"/>
      <c r="H58" s="227"/>
      <c r="I58" s="227">
        <f t="shared" si="6"/>
        <v>0</v>
      </c>
    </row>
    <row r="59" spans="2:9" x14ac:dyDescent="0.2">
      <c r="B59" s="156" t="s">
        <v>368</v>
      </c>
      <c r="C59" s="157"/>
      <c r="D59" s="232">
        <f>SUM(D60:D62)</f>
        <v>0</v>
      </c>
      <c r="E59" s="232">
        <f>SUM(E60:E62)</f>
        <v>0</v>
      </c>
      <c r="F59" s="232">
        <f>SUM(F60:F62)</f>
        <v>0</v>
      </c>
      <c r="G59" s="232">
        <f>SUM(G60:G62)</f>
        <v>0</v>
      </c>
      <c r="H59" s="232">
        <f>SUM(H60:H62)</f>
        <v>0</v>
      </c>
      <c r="I59" s="227">
        <f t="shared" si="6"/>
        <v>0</v>
      </c>
    </row>
    <row r="60" spans="2:9" x14ac:dyDescent="0.2">
      <c r="B60" s="158" t="s">
        <v>369</v>
      </c>
      <c r="C60" s="159"/>
      <c r="D60" s="232"/>
      <c r="E60" s="227"/>
      <c r="F60" s="232">
        <f t="shared" si="10"/>
        <v>0</v>
      </c>
      <c r="G60" s="227"/>
      <c r="H60" s="227"/>
      <c r="I60" s="227">
        <f t="shared" si="6"/>
        <v>0</v>
      </c>
    </row>
    <row r="61" spans="2:9" x14ac:dyDescent="0.2">
      <c r="B61" s="158" t="s">
        <v>370</v>
      </c>
      <c r="C61" s="159"/>
      <c r="D61" s="232"/>
      <c r="E61" s="227"/>
      <c r="F61" s="232">
        <f t="shared" si="10"/>
        <v>0</v>
      </c>
      <c r="G61" s="227"/>
      <c r="H61" s="227"/>
      <c r="I61" s="227">
        <f t="shared" si="6"/>
        <v>0</v>
      </c>
    </row>
    <row r="62" spans="2:9" x14ac:dyDescent="0.2">
      <c r="B62" s="158" t="s">
        <v>371</v>
      </c>
      <c r="C62" s="159"/>
      <c r="D62" s="232"/>
      <c r="E62" s="227"/>
      <c r="F62" s="232">
        <f t="shared" si="10"/>
        <v>0</v>
      </c>
      <c r="G62" s="227"/>
      <c r="H62" s="227"/>
      <c r="I62" s="227">
        <f t="shared" si="6"/>
        <v>0</v>
      </c>
    </row>
    <row r="63" spans="2:9" x14ac:dyDescent="0.2">
      <c r="B63" s="160" t="s">
        <v>372</v>
      </c>
      <c r="C63" s="161"/>
      <c r="D63" s="232">
        <f>SUM(D64:D71)</f>
        <v>0</v>
      </c>
      <c r="E63" s="232">
        <f>SUM(E64:E71)</f>
        <v>0</v>
      </c>
      <c r="F63" s="232">
        <f>F64+F65+F66+F67+F68+F70+F71</f>
        <v>0</v>
      </c>
      <c r="G63" s="232">
        <f>SUM(G64:G71)</f>
        <v>0</v>
      </c>
      <c r="H63" s="232">
        <f>SUM(H64:H71)</f>
        <v>0</v>
      </c>
      <c r="I63" s="227">
        <f t="shared" si="6"/>
        <v>0</v>
      </c>
    </row>
    <row r="64" spans="2:9" x14ac:dyDescent="0.2">
      <c r="B64" s="158" t="s">
        <v>373</v>
      </c>
      <c r="C64" s="159"/>
      <c r="D64" s="232"/>
      <c r="E64" s="227"/>
      <c r="F64" s="232">
        <f t="shared" si="10"/>
        <v>0</v>
      </c>
      <c r="G64" s="227"/>
      <c r="H64" s="227"/>
      <c r="I64" s="227">
        <f t="shared" si="6"/>
        <v>0</v>
      </c>
    </row>
    <row r="65" spans="2:9" x14ac:dyDescent="0.2">
      <c r="B65" s="158" t="s">
        <v>374</v>
      </c>
      <c r="C65" s="159"/>
      <c r="D65" s="232"/>
      <c r="E65" s="227"/>
      <c r="F65" s="232">
        <f t="shared" si="10"/>
        <v>0</v>
      </c>
      <c r="G65" s="227"/>
      <c r="H65" s="227"/>
      <c r="I65" s="227">
        <f t="shared" si="6"/>
        <v>0</v>
      </c>
    </row>
    <row r="66" spans="2:9" x14ac:dyDescent="0.2">
      <c r="B66" s="158" t="s">
        <v>375</v>
      </c>
      <c r="C66" s="159"/>
      <c r="D66" s="232"/>
      <c r="E66" s="227"/>
      <c r="F66" s="232">
        <f t="shared" si="10"/>
        <v>0</v>
      </c>
      <c r="G66" s="227"/>
      <c r="H66" s="227"/>
      <c r="I66" s="227">
        <f t="shared" si="6"/>
        <v>0</v>
      </c>
    </row>
    <row r="67" spans="2:9" x14ac:dyDescent="0.2">
      <c r="B67" s="158" t="s">
        <v>376</v>
      </c>
      <c r="C67" s="159"/>
      <c r="D67" s="232"/>
      <c r="E67" s="227"/>
      <c r="F67" s="232">
        <f t="shared" si="10"/>
        <v>0</v>
      </c>
      <c r="G67" s="227"/>
      <c r="H67" s="227"/>
      <c r="I67" s="227">
        <f t="shared" si="6"/>
        <v>0</v>
      </c>
    </row>
    <row r="68" spans="2:9" x14ac:dyDescent="0.2">
      <c r="B68" s="158" t="s">
        <v>377</v>
      </c>
      <c r="C68" s="159"/>
      <c r="D68" s="232"/>
      <c r="E68" s="227"/>
      <c r="F68" s="232">
        <f t="shared" si="10"/>
        <v>0</v>
      </c>
      <c r="G68" s="227"/>
      <c r="H68" s="227"/>
      <c r="I68" s="227">
        <f t="shared" si="6"/>
        <v>0</v>
      </c>
    </row>
    <row r="69" spans="2:9" x14ac:dyDescent="0.2">
      <c r="B69" s="158" t="s">
        <v>378</v>
      </c>
      <c r="C69" s="159"/>
      <c r="D69" s="232"/>
      <c r="E69" s="227"/>
      <c r="F69" s="232">
        <f t="shared" si="10"/>
        <v>0</v>
      </c>
      <c r="G69" s="227"/>
      <c r="H69" s="227"/>
      <c r="I69" s="227">
        <f t="shared" si="6"/>
        <v>0</v>
      </c>
    </row>
    <row r="70" spans="2:9" x14ac:dyDescent="0.2">
      <c r="B70" s="158" t="s">
        <v>379</v>
      </c>
      <c r="C70" s="159"/>
      <c r="D70" s="232"/>
      <c r="E70" s="227"/>
      <c r="F70" s="232">
        <f t="shared" si="10"/>
        <v>0</v>
      </c>
      <c r="G70" s="227"/>
      <c r="H70" s="227"/>
      <c r="I70" s="227">
        <f t="shared" si="6"/>
        <v>0</v>
      </c>
    </row>
    <row r="71" spans="2:9" x14ac:dyDescent="0.2">
      <c r="B71" s="158" t="s">
        <v>380</v>
      </c>
      <c r="C71" s="159"/>
      <c r="D71" s="232"/>
      <c r="E71" s="227"/>
      <c r="F71" s="232">
        <f t="shared" si="10"/>
        <v>0</v>
      </c>
      <c r="G71" s="227"/>
      <c r="H71" s="227"/>
      <c r="I71" s="227">
        <f t="shared" si="6"/>
        <v>0</v>
      </c>
    </row>
    <row r="72" spans="2:9" x14ac:dyDescent="0.2">
      <c r="B72" s="156" t="s">
        <v>381</v>
      </c>
      <c r="C72" s="157"/>
      <c r="D72" s="232">
        <f>SUM(D73:D75)</f>
        <v>0</v>
      </c>
      <c r="E72" s="232">
        <f>SUM(E73:E75)</f>
        <v>0</v>
      </c>
      <c r="F72" s="232">
        <f>SUM(F73:F75)</f>
        <v>0</v>
      </c>
      <c r="G72" s="232">
        <f>SUM(G73:G75)</f>
        <v>0</v>
      </c>
      <c r="H72" s="232">
        <f>SUM(H73:H75)</f>
        <v>0</v>
      </c>
      <c r="I72" s="227">
        <f t="shared" si="6"/>
        <v>0</v>
      </c>
    </row>
    <row r="73" spans="2:9" x14ac:dyDescent="0.2">
      <c r="B73" s="158" t="s">
        <v>382</v>
      </c>
      <c r="C73" s="159"/>
      <c r="D73" s="232"/>
      <c r="E73" s="227"/>
      <c r="F73" s="232">
        <f t="shared" si="10"/>
        <v>0</v>
      </c>
      <c r="G73" s="227"/>
      <c r="H73" s="227"/>
      <c r="I73" s="227">
        <f t="shared" si="6"/>
        <v>0</v>
      </c>
    </row>
    <row r="74" spans="2:9" x14ac:dyDescent="0.2">
      <c r="B74" s="158" t="s">
        <v>383</v>
      </c>
      <c r="C74" s="159"/>
      <c r="D74" s="232"/>
      <c r="E74" s="227"/>
      <c r="F74" s="232">
        <f t="shared" si="10"/>
        <v>0</v>
      </c>
      <c r="G74" s="227"/>
      <c r="H74" s="227"/>
      <c r="I74" s="227">
        <f t="shared" si="6"/>
        <v>0</v>
      </c>
    </row>
    <row r="75" spans="2:9" x14ac:dyDescent="0.2">
      <c r="B75" s="158" t="s">
        <v>384</v>
      </c>
      <c r="C75" s="159"/>
      <c r="D75" s="232"/>
      <c r="E75" s="227"/>
      <c r="F75" s="232">
        <f t="shared" si="10"/>
        <v>0</v>
      </c>
      <c r="G75" s="227"/>
      <c r="H75" s="227"/>
      <c r="I75" s="227">
        <f t="shared" si="6"/>
        <v>0</v>
      </c>
    </row>
    <row r="76" spans="2:9" x14ac:dyDescent="0.2">
      <c r="B76" s="156" t="s">
        <v>385</v>
      </c>
      <c r="C76" s="157"/>
      <c r="D76" s="232">
        <f>SUM(D77:D83)</f>
        <v>0</v>
      </c>
      <c r="E76" s="232">
        <f>SUM(E77:E83)</f>
        <v>0</v>
      </c>
      <c r="F76" s="232">
        <f>SUM(F77:F83)</f>
        <v>0</v>
      </c>
      <c r="G76" s="232">
        <f>SUM(G77:G83)</f>
        <v>0</v>
      </c>
      <c r="H76" s="232">
        <f>SUM(H77:H83)</f>
        <v>0</v>
      </c>
      <c r="I76" s="227">
        <f t="shared" si="6"/>
        <v>0</v>
      </c>
    </row>
    <row r="77" spans="2:9" x14ac:dyDescent="0.2">
      <c r="B77" s="158" t="s">
        <v>386</v>
      </c>
      <c r="C77" s="159"/>
      <c r="D77" s="232"/>
      <c r="E77" s="227"/>
      <c r="F77" s="232">
        <f t="shared" si="10"/>
        <v>0</v>
      </c>
      <c r="G77" s="227"/>
      <c r="H77" s="227"/>
      <c r="I77" s="227">
        <f t="shared" si="6"/>
        <v>0</v>
      </c>
    </row>
    <row r="78" spans="2:9" x14ac:dyDescent="0.2">
      <c r="B78" s="158" t="s">
        <v>387</v>
      </c>
      <c r="C78" s="159"/>
      <c r="D78" s="232"/>
      <c r="E78" s="227"/>
      <c r="F78" s="232">
        <f t="shared" si="10"/>
        <v>0</v>
      </c>
      <c r="G78" s="227"/>
      <c r="H78" s="227"/>
      <c r="I78" s="227">
        <f t="shared" si="6"/>
        <v>0</v>
      </c>
    </row>
    <row r="79" spans="2:9" x14ac:dyDescent="0.2">
      <c r="B79" s="158" t="s">
        <v>388</v>
      </c>
      <c r="C79" s="159"/>
      <c r="D79" s="232"/>
      <c r="E79" s="227"/>
      <c r="F79" s="232">
        <f t="shared" si="10"/>
        <v>0</v>
      </c>
      <c r="G79" s="227"/>
      <c r="H79" s="227"/>
      <c r="I79" s="227">
        <f t="shared" si="6"/>
        <v>0</v>
      </c>
    </row>
    <row r="80" spans="2:9" x14ac:dyDescent="0.2">
      <c r="B80" s="158" t="s">
        <v>389</v>
      </c>
      <c r="C80" s="159"/>
      <c r="D80" s="232"/>
      <c r="E80" s="227"/>
      <c r="F80" s="232">
        <f t="shared" si="10"/>
        <v>0</v>
      </c>
      <c r="G80" s="227"/>
      <c r="H80" s="227"/>
      <c r="I80" s="227">
        <f t="shared" si="6"/>
        <v>0</v>
      </c>
    </row>
    <row r="81" spans="2:9" x14ac:dyDescent="0.2">
      <c r="B81" s="158" t="s">
        <v>390</v>
      </c>
      <c r="C81" s="159"/>
      <c r="D81" s="232"/>
      <c r="E81" s="227"/>
      <c r="F81" s="232">
        <f t="shared" si="10"/>
        <v>0</v>
      </c>
      <c r="G81" s="227"/>
      <c r="H81" s="227"/>
      <c r="I81" s="227">
        <f t="shared" si="6"/>
        <v>0</v>
      </c>
    </row>
    <row r="82" spans="2:9" x14ac:dyDescent="0.2">
      <c r="B82" s="158" t="s">
        <v>391</v>
      </c>
      <c r="C82" s="159"/>
      <c r="D82" s="232"/>
      <c r="E82" s="227"/>
      <c r="F82" s="232">
        <f t="shared" si="10"/>
        <v>0</v>
      </c>
      <c r="G82" s="227"/>
      <c r="H82" s="227"/>
      <c r="I82" s="227">
        <f t="shared" si="6"/>
        <v>0</v>
      </c>
    </row>
    <row r="83" spans="2:9" x14ac:dyDescent="0.2">
      <c r="B83" s="158" t="s">
        <v>392</v>
      </c>
      <c r="C83" s="159"/>
      <c r="D83" s="232"/>
      <c r="E83" s="227"/>
      <c r="F83" s="232">
        <f t="shared" si="10"/>
        <v>0</v>
      </c>
      <c r="G83" s="227"/>
      <c r="H83" s="227"/>
      <c r="I83" s="227">
        <f t="shared" si="6"/>
        <v>0</v>
      </c>
    </row>
    <row r="84" spans="2:9" x14ac:dyDescent="0.2">
      <c r="B84" s="162"/>
      <c r="C84" s="163"/>
      <c r="D84" s="241"/>
      <c r="E84" s="236"/>
      <c r="F84" s="236"/>
      <c r="G84" s="236"/>
      <c r="H84" s="236"/>
      <c r="I84" s="236"/>
    </row>
    <row r="85" spans="2:9" x14ac:dyDescent="0.2">
      <c r="B85" s="164" t="s">
        <v>393</v>
      </c>
      <c r="C85" s="165"/>
      <c r="D85" s="242">
        <f t="shared" ref="D85:I85" si="12">D86+D104+D94+D114+D124+D134+D138+D147+D151</f>
        <v>36511953</v>
      </c>
      <c r="E85" s="242">
        <f>E86+E104+E94+E114+E124+E134+E138+E147+E151</f>
        <v>90556.59</v>
      </c>
      <c r="F85" s="242">
        <f t="shared" si="12"/>
        <v>36602509.589999996</v>
      </c>
      <c r="G85" s="242">
        <f>G86+G104+G94+G114+G124+G134+G138+G147+G151</f>
        <v>90494.87999999999</v>
      </c>
      <c r="H85" s="242">
        <f>H86+H104+H94+H114+H124+H134+H138+H147+H151</f>
        <v>90494.87999999999</v>
      </c>
      <c r="I85" s="242">
        <f t="shared" si="12"/>
        <v>36512014.710000001</v>
      </c>
    </row>
    <row r="86" spans="2:9" x14ac:dyDescent="0.2">
      <c r="B86" s="156" t="s">
        <v>320</v>
      </c>
      <c r="C86" s="157"/>
      <c r="D86" s="232">
        <f>SUM(D87:D93)</f>
        <v>33017012</v>
      </c>
      <c r="E86" s="232">
        <f>SUM(E87:E93)</f>
        <v>0</v>
      </c>
      <c r="F86" s="232">
        <f>SUM(F87:F93)</f>
        <v>33017012</v>
      </c>
      <c r="G86" s="232">
        <f>SUM(G87:G93)</f>
        <v>0</v>
      </c>
      <c r="H86" s="232">
        <f>SUM(H87:H93)</f>
        <v>0</v>
      </c>
      <c r="I86" s="227">
        <f t="shared" ref="I86:I149" si="13">F86-G86</f>
        <v>33017012</v>
      </c>
    </row>
    <row r="87" spans="2:9" x14ac:dyDescent="0.2">
      <c r="B87" s="158" t="s">
        <v>321</v>
      </c>
      <c r="C87" s="159"/>
      <c r="D87" s="232">
        <v>22666531</v>
      </c>
      <c r="E87" s="227">
        <v>0</v>
      </c>
      <c r="F87" s="232">
        <f t="shared" ref="F87:F103" si="14">D87+E87</f>
        <v>22666531</v>
      </c>
      <c r="G87" s="227">
        <v>0</v>
      </c>
      <c r="H87" s="227">
        <v>0</v>
      </c>
      <c r="I87" s="227">
        <f t="shared" si="13"/>
        <v>22666531</v>
      </c>
    </row>
    <row r="88" spans="2:9" x14ac:dyDescent="0.2">
      <c r="B88" s="158" t="s">
        <v>322</v>
      </c>
      <c r="C88" s="159"/>
      <c r="D88" s="232"/>
      <c r="E88" s="227"/>
      <c r="F88" s="232">
        <f t="shared" si="14"/>
        <v>0</v>
      </c>
      <c r="G88" s="227"/>
      <c r="H88" s="227"/>
      <c r="I88" s="227">
        <f t="shared" si="13"/>
        <v>0</v>
      </c>
    </row>
    <row r="89" spans="2:9" x14ac:dyDescent="0.2">
      <c r="B89" s="158" t="s">
        <v>323</v>
      </c>
      <c r="C89" s="159"/>
      <c r="D89" s="232">
        <v>4356248</v>
      </c>
      <c r="E89" s="227">
        <v>0</v>
      </c>
      <c r="F89" s="232">
        <f t="shared" si="14"/>
        <v>4356248</v>
      </c>
      <c r="G89" s="227">
        <v>0</v>
      </c>
      <c r="H89" s="227">
        <v>0</v>
      </c>
      <c r="I89" s="227">
        <f t="shared" si="13"/>
        <v>4356248</v>
      </c>
    </row>
    <row r="90" spans="2:9" x14ac:dyDescent="0.2">
      <c r="B90" s="158" t="s">
        <v>324</v>
      </c>
      <c r="C90" s="159"/>
      <c r="D90" s="232">
        <v>4533305</v>
      </c>
      <c r="E90" s="227">
        <v>0</v>
      </c>
      <c r="F90" s="232">
        <f t="shared" si="14"/>
        <v>4533305</v>
      </c>
      <c r="G90" s="227">
        <v>0</v>
      </c>
      <c r="H90" s="227">
        <v>0</v>
      </c>
      <c r="I90" s="227">
        <f t="shared" si="13"/>
        <v>4533305</v>
      </c>
    </row>
    <row r="91" spans="2:9" x14ac:dyDescent="0.2">
      <c r="B91" s="158" t="s">
        <v>325</v>
      </c>
      <c r="C91" s="159"/>
      <c r="D91" s="232">
        <v>1460928</v>
      </c>
      <c r="E91" s="227">
        <v>0</v>
      </c>
      <c r="F91" s="232">
        <f t="shared" si="14"/>
        <v>1460928</v>
      </c>
      <c r="G91" s="227">
        <v>0</v>
      </c>
      <c r="H91" s="227">
        <v>0</v>
      </c>
      <c r="I91" s="227">
        <f t="shared" si="13"/>
        <v>1460928</v>
      </c>
    </row>
    <row r="92" spans="2:9" x14ac:dyDescent="0.2">
      <c r="B92" s="158" t="s">
        <v>326</v>
      </c>
      <c r="C92" s="159"/>
      <c r="D92" s="232"/>
      <c r="E92" s="227"/>
      <c r="F92" s="232">
        <f t="shared" si="14"/>
        <v>0</v>
      </c>
      <c r="G92" s="227"/>
      <c r="H92" s="227"/>
      <c r="I92" s="227">
        <f t="shared" si="13"/>
        <v>0</v>
      </c>
    </row>
    <row r="93" spans="2:9" x14ac:dyDescent="0.2">
      <c r="B93" s="158" t="s">
        <v>327</v>
      </c>
      <c r="C93" s="159"/>
      <c r="D93" s="232"/>
      <c r="E93" s="227"/>
      <c r="F93" s="232">
        <f t="shared" si="14"/>
        <v>0</v>
      </c>
      <c r="G93" s="227"/>
      <c r="H93" s="227"/>
      <c r="I93" s="227">
        <f t="shared" si="13"/>
        <v>0</v>
      </c>
    </row>
    <row r="94" spans="2:9" x14ac:dyDescent="0.2">
      <c r="B94" s="156" t="s">
        <v>328</v>
      </c>
      <c r="C94" s="157"/>
      <c r="D94" s="232">
        <f>SUM(D95:D103)</f>
        <v>971295</v>
      </c>
      <c r="E94" s="232">
        <f>SUM(E95:E103)</f>
        <v>61.71</v>
      </c>
      <c r="F94" s="232">
        <f>SUM(F95:F103)</f>
        <v>971356.71</v>
      </c>
      <c r="G94" s="232">
        <f>SUM(G95:G103)</f>
        <v>0</v>
      </c>
      <c r="H94" s="232">
        <f>SUM(H95:H103)</f>
        <v>0</v>
      </c>
      <c r="I94" s="227">
        <f t="shared" si="13"/>
        <v>971356.71</v>
      </c>
    </row>
    <row r="95" spans="2:9" x14ac:dyDescent="0.2">
      <c r="B95" s="158" t="s">
        <v>329</v>
      </c>
      <c r="C95" s="159"/>
      <c r="D95" s="232">
        <v>149720</v>
      </c>
      <c r="E95" s="227">
        <v>61.71</v>
      </c>
      <c r="F95" s="232">
        <f t="shared" si="14"/>
        <v>149781.71</v>
      </c>
      <c r="G95" s="227">
        <v>0</v>
      </c>
      <c r="H95" s="227">
        <v>0</v>
      </c>
      <c r="I95" s="227">
        <f t="shared" si="13"/>
        <v>149781.71</v>
      </c>
    </row>
    <row r="96" spans="2:9" x14ac:dyDescent="0.2">
      <c r="B96" s="158" t="s">
        <v>330</v>
      </c>
      <c r="C96" s="159"/>
      <c r="D96" s="232">
        <v>115000</v>
      </c>
      <c r="E96" s="227">
        <v>0</v>
      </c>
      <c r="F96" s="232">
        <f t="shared" si="14"/>
        <v>115000</v>
      </c>
      <c r="G96" s="227">
        <v>0</v>
      </c>
      <c r="H96" s="227">
        <v>0</v>
      </c>
      <c r="I96" s="227">
        <f t="shared" si="13"/>
        <v>115000</v>
      </c>
    </row>
    <row r="97" spans="2:9" x14ac:dyDescent="0.2">
      <c r="B97" s="158" t="s">
        <v>331</v>
      </c>
      <c r="C97" s="159"/>
      <c r="D97" s="232">
        <v>10387</v>
      </c>
      <c r="E97" s="227">
        <v>0</v>
      </c>
      <c r="F97" s="232">
        <f t="shared" si="14"/>
        <v>10387</v>
      </c>
      <c r="G97" s="227">
        <v>0</v>
      </c>
      <c r="H97" s="227">
        <v>0</v>
      </c>
      <c r="I97" s="227">
        <f t="shared" si="13"/>
        <v>10387</v>
      </c>
    </row>
    <row r="98" spans="2:9" x14ac:dyDescent="0.2">
      <c r="B98" s="158" t="s">
        <v>332</v>
      </c>
      <c r="C98" s="159"/>
      <c r="D98" s="232">
        <v>155204</v>
      </c>
      <c r="E98" s="227">
        <v>0</v>
      </c>
      <c r="F98" s="232">
        <f t="shared" si="14"/>
        <v>155204</v>
      </c>
      <c r="G98" s="227">
        <v>0</v>
      </c>
      <c r="H98" s="227">
        <v>0</v>
      </c>
      <c r="I98" s="227">
        <f t="shared" si="13"/>
        <v>155204</v>
      </c>
    </row>
    <row r="99" spans="2:9" x14ac:dyDescent="0.2">
      <c r="B99" s="158" t="s">
        <v>333</v>
      </c>
      <c r="C99" s="159"/>
      <c r="D99" s="232">
        <v>147027</v>
      </c>
      <c r="E99" s="227">
        <v>0</v>
      </c>
      <c r="F99" s="232">
        <f t="shared" si="14"/>
        <v>147027</v>
      </c>
      <c r="G99" s="227">
        <v>0</v>
      </c>
      <c r="H99" s="227">
        <v>0</v>
      </c>
      <c r="I99" s="227">
        <f t="shared" si="13"/>
        <v>147027</v>
      </c>
    </row>
    <row r="100" spans="2:9" x14ac:dyDescent="0.2">
      <c r="B100" s="158" t="s">
        <v>334</v>
      </c>
      <c r="C100" s="159"/>
      <c r="D100" s="232">
        <v>7635</v>
      </c>
      <c r="E100" s="227">
        <v>0</v>
      </c>
      <c r="F100" s="232">
        <f t="shared" si="14"/>
        <v>7635</v>
      </c>
      <c r="G100" s="227">
        <v>0</v>
      </c>
      <c r="H100" s="227">
        <v>0</v>
      </c>
      <c r="I100" s="227">
        <f t="shared" si="13"/>
        <v>7635</v>
      </c>
    </row>
    <row r="101" spans="2:9" x14ac:dyDescent="0.2">
      <c r="B101" s="158" t="s">
        <v>335</v>
      </c>
      <c r="C101" s="159"/>
      <c r="D101" s="232">
        <v>272513</v>
      </c>
      <c r="E101" s="227">
        <v>0</v>
      </c>
      <c r="F101" s="232">
        <f t="shared" si="14"/>
        <v>272513</v>
      </c>
      <c r="G101" s="227">
        <v>0</v>
      </c>
      <c r="H101" s="227">
        <v>0</v>
      </c>
      <c r="I101" s="227">
        <f t="shared" si="13"/>
        <v>272513</v>
      </c>
    </row>
    <row r="102" spans="2:9" x14ac:dyDescent="0.2">
      <c r="B102" s="158" t="s">
        <v>336</v>
      </c>
      <c r="C102" s="159"/>
      <c r="D102" s="232"/>
      <c r="E102" s="227"/>
      <c r="F102" s="232">
        <f t="shared" si="14"/>
        <v>0</v>
      </c>
      <c r="G102" s="227"/>
      <c r="H102" s="227"/>
      <c r="I102" s="227">
        <f t="shared" si="13"/>
        <v>0</v>
      </c>
    </row>
    <row r="103" spans="2:9" x14ac:dyDescent="0.2">
      <c r="B103" s="158" t="s">
        <v>337</v>
      </c>
      <c r="C103" s="159"/>
      <c r="D103" s="232">
        <v>113809</v>
      </c>
      <c r="E103" s="227">
        <v>0</v>
      </c>
      <c r="F103" s="232">
        <f t="shared" si="14"/>
        <v>113809</v>
      </c>
      <c r="G103" s="227">
        <v>0</v>
      </c>
      <c r="H103" s="227">
        <v>0</v>
      </c>
      <c r="I103" s="227">
        <f t="shared" si="13"/>
        <v>113809</v>
      </c>
    </row>
    <row r="104" spans="2:9" x14ac:dyDescent="0.2">
      <c r="B104" s="156" t="s">
        <v>338</v>
      </c>
      <c r="C104" s="157"/>
      <c r="D104" s="232">
        <f>SUM(D105:D113)</f>
        <v>2523646</v>
      </c>
      <c r="E104" s="232">
        <f>SUM(E105:E113)</f>
        <v>89999.98</v>
      </c>
      <c r="F104" s="232">
        <f>SUM(F105:F113)</f>
        <v>2613645.98</v>
      </c>
      <c r="G104" s="232">
        <f>SUM(G105:G113)</f>
        <v>89999.98</v>
      </c>
      <c r="H104" s="232">
        <f>SUM(H105:H113)</f>
        <v>89999.98</v>
      </c>
      <c r="I104" s="227">
        <f t="shared" si="13"/>
        <v>2523646</v>
      </c>
    </row>
    <row r="105" spans="2:9" x14ac:dyDescent="0.2">
      <c r="B105" s="158" t="s">
        <v>339</v>
      </c>
      <c r="C105" s="159"/>
      <c r="D105" s="232">
        <v>184710</v>
      </c>
      <c r="E105" s="227">
        <v>0</v>
      </c>
      <c r="F105" s="227">
        <f>D105+E105</f>
        <v>184710</v>
      </c>
      <c r="G105" s="227">
        <v>0</v>
      </c>
      <c r="H105" s="227">
        <v>0</v>
      </c>
      <c r="I105" s="227">
        <f t="shared" si="13"/>
        <v>184710</v>
      </c>
    </row>
    <row r="106" spans="2:9" x14ac:dyDescent="0.2">
      <c r="B106" s="158" t="s">
        <v>340</v>
      </c>
      <c r="C106" s="159"/>
      <c r="D106" s="232">
        <v>470099</v>
      </c>
      <c r="E106" s="227">
        <v>0</v>
      </c>
      <c r="F106" s="227">
        <f t="shared" ref="F106:F113" si="15">D106+E106</f>
        <v>470099</v>
      </c>
      <c r="G106" s="227">
        <v>0</v>
      </c>
      <c r="H106" s="227">
        <v>0</v>
      </c>
      <c r="I106" s="227">
        <f t="shared" si="13"/>
        <v>470099</v>
      </c>
    </row>
    <row r="107" spans="2:9" x14ac:dyDescent="0.2">
      <c r="B107" s="158" t="s">
        <v>341</v>
      </c>
      <c r="C107" s="159"/>
      <c r="D107" s="232">
        <v>790186</v>
      </c>
      <c r="E107" s="227">
        <v>89999.98</v>
      </c>
      <c r="F107" s="227">
        <f t="shared" si="15"/>
        <v>880185.98</v>
      </c>
      <c r="G107" s="227">
        <v>89999.98</v>
      </c>
      <c r="H107" s="227">
        <v>89999.98</v>
      </c>
      <c r="I107" s="227">
        <f t="shared" si="13"/>
        <v>790186</v>
      </c>
    </row>
    <row r="108" spans="2:9" x14ac:dyDescent="0.2">
      <c r="B108" s="158" t="s">
        <v>342</v>
      </c>
      <c r="C108" s="159"/>
      <c r="D108" s="232">
        <v>74297</v>
      </c>
      <c r="E108" s="227">
        <v>0</v>
      </c>
      <c r="F108" s="227">
        <f t="shared" si="15"/>
        <v>74297</v>
      </c>
      <c r="G108" s="227">
        <v>0</v>
      </c>
      <c r="H108" s="227">
        <v>0</v>
      </c>
      <c r="I108" s="227">
        <f t="shared" si="13"/>
        <v>74297</v>
      </c>
    </row>
    <row r="109" spans="2:9" x14ac:dyDescent="0.2">
      <c r="B109" s="158" t="s">
        <v>343</v>
      </c>
      <c r="C109" s="159"/>
      <c r="D109" s="232">
        <v>353854</v>
      </c>
      <c r="E109" s="227">
        <v>0</v>
      </c>
      <c r="F109" s="227">
        <f t="shared" si="15"/>
        <v>353854</v>
      </c>
      <c r="G109" s="227">
        <v>0</v>
      </c>
      <c r="H109" s="227">
        <v>0</v>
      </c>
      <c r="I109" s="227">
        <f t="shared" si="13"/>
        <v>353854</v>
      </c>
    </row>
    <row r="110" spans="2:9" x14ac:dyDescent="0.2">
      <c r="B110" s="158" t="s">
        <v>344</v>
      </c>
      <c r="C110" s="159"/>
      <c r="D110" s="232">
        <v>166000</v>
      </c>
      <c r="E110" s="227">
        <v>0</v>
      </c>
      <c r="F110" s="227">
        <f t="shared" si="15"/>
        <v>166000</v>
      </c>
      <c r="G110" s="227">
        <v>0</v>
      </c>
      <c r="H110" s="227">
        <v>0</v>
      </c>
      <c r="I110" s="227">
        <f t="shared" si="13"/>
        <v>166000</v>
      </c>
    </row>
    <row r="111" spans="2:9" x14ac:dyDescent="0.2">
      <c r="B111" s="158" t="s">
        <v>345</v>
      </c>
      <c r="C111" s="159"/>
      <c r="D111" s="232">
        <v>208000</v>
      </c>
      <c r="E111" s="227">
        <v>0</v>
      </c>
      <c r="F111" s="227">
        <f t="shared" si="15"/>
        <v>208000</v>
      </c>
      <c r="G111" s="227">
        <v>0</v>
      </c>
      <c r="H111" s="227">
        <v>0</v>
      </c>
      <c r="I111" s="227">
        <f t="shared" si="13"/>
        <v>208000</v>
      </c>
    </row>
    <row r="112" spans="2:9" x14ac:dyDescent="0.2">
      <c r="B112" s="158" t="s">
        <v>346</v>
      </c>
      <c r="C112" s="159"/>
      <c r="D112" s="232">
        <v>152000</v>
      </c>
      <c r="E112" s="227">
        <v>0</v>
      </c>
      <c r="F112" s="227">
        <f t="shared" si="15"/>
        <v>152000</v>
      </c>
      <c r="G112" s="227">
        <v>0</v>
      </c>
      <c r="H112" s="227">
        <v>0</v>
      </c>
      <c r="I112" s="227">
        <f t="shared" si="13"/>
        <v>152000</v>
      </c>
    </row>
    <row r="113" spans="2:9" x14ac:dyDescent="0.2">
      <c r="B113" s="158" t="s">
        <v>347</v>
      </c>
      <c r="C113" s="159"/>
      <c r="D113" s="232">
        <v>124500</v>
      </c>
      <c r="E113" s="227">
        <v>0</v>
      </c>
      <c r="F113" s="227">
        <f t="shared" si="15"/>
        <v>124500</v>
      </c>
      <c r="G113" s="227">
        <v>0</v>
      </c>
      <c r="H113" s="227">
        <v>0</v>
      </c>
      <c r="I113" s="227">
        <f t="shared" si="13"/>
        <v>124500</v>
      </c>
    </row>
    <row r="114" spans="2:9" ht="25.5" customHeight="1" x14ac:dyDescent="0.2">
      <c r="B114" s="160" t="s">
        <v>348</v>
      </c>
      <c r="C114" s="161"/>
      <c r="D114" s="232">
        <f>SUM(D115:D123)</f>
        <v>0</v>
      </c>
      <c r="E114" s="232">
        <f>SUM(E115:E123)</f>
        <v>0</v>
      </c>
      <c r="F114" s="232">
        <f>SUM(F115:F123)</f>
        <v>0</v>
      </c>
      <c r="G114" s="232">
        <f>SUM(G115:G123)</f>
        <v>0</v>
      </c>
      <c r="H114" s="232">
        <f>SUM(H115:H123)</f>
        <v>0</v>
      </c>
      <c r="I114" s="227">
        <f t="shared" si="13"/>
        <v>0</v>
      </c>
    </row>
    <row r="115" spans="2:9" x14ac:dyDescent="0.2">
      <c r="B115" s="158" t="s">
        <v>349</v>
      </c>
      <c r="C115" s="159"/>
      <c r="D115" s="232"/>
      <c r="E115" s="227"/>
      <c r="F115" s="227">
        <f>D115+E115</f>
        <v>0</v>
      </c>
      <c r="G115" s="227"/>
      <c r="H115" s="227"/>
      <c r="I115" s="227">
        <f t="shared" si="13"/>
        <v>0</v>
      </c>
    </row>
    <row r="116" spans="2:9" x14ac:dyDescent="0.2">
      <c r="B116" s="158" t="s">
        <v>350</v>
      </c>
      <c r="C116" s="159"/>
      <c r="D116" s="232"/>
      <c r="E116" s="227"/>
      <c r="F116" s="227">
        <f t="shared" ref="F116:F123" si="16">D116+E116</f>
        <v>0</v>
      </c>
      <c r="G116" s="227"/>
      <c r="H116" s="227"/>
      <c r="I116" s="227">
        <f t="shared" si="13"/>
        <v>0</v>
      </c>
    </row>
    <row r="117" spans="2:9" x14ac:dyDescent="0.2">
      <c r="B117" s="158" t="s">
        <v>351</v>
      </c>
      <c r="C117" s="159"/>
      <c r="D117" s="232"/>
      <c r="E117" s="227"/>
      <c r="F117" s="227">
        <f t="shared" si="16"/>
        <v>0</v>
      </c>
      <c r="G117" s="227"/>
      <c r="H117" s="227"/>
      <c r="I117" s="227">
        <f t="shared" si="13"/>
        <v>0</v>
      </c>
    </row>
    <row r="118" spans="2:9" x14ac:dyDescent="0.2">
      <c r="B118" s="158" t="s">
        <v>352</v>
      </c>
      <c r="C118" s="159"/>
      <c r="D118" s="232"/>
      <c r="E118" s="227"/>
      <c r="F118" s="227">
        <f t="shared" si="16"/>
        <v>0</v>
      </c>
      <c r="G118" s="227"/>
      <c r="H118" s="227"/>
      <c r="I118" s="227">
        <f t="shared" si="13"/>
        <v>0</v>
      </c>
    </row>
    <row r="119" spans="2:9" x14ac:dyDescent="0.2">
      <c r="B119" s="158" t="s">
        <v>353</v>
      </c>
      <c r="C119" s="159"/>
      <c r="D119" s="232"/>
      <c r="E119" s="227"/>
      <c r="F119" s="227">
        <f t="shared" si="16"/>
        <v>0</v>
      </c>
      <c r="G119" s="227"/>
      <c r="H119" s="227"/>
      <c r="I119" s="227">
        <f t="shared" si="13"/>
        <v>0</v>
      </c>
    </row>
    <row r="120" spans="2:9" x14ac:dyDescent="0.2">
      <c r="B120" s="158" t="s">
        <v>354</v>
      </c>
      <c r="C120" s="159"/>
      <c r="D120" s="232"/>
      <c r="E120" s="227"/>
      <c r="F120" s="227">
        <f t="shared" si="16"/>
        <v>0</v>
      </c>
      <c r="G120" s="227"/>
      <c r="H120" s="227"/>
      <c r="I120" s="227">
        <f t="shared" si="13"/>
        <v>0</v>
      </c>
    </row>
    <row r="121" spans="2:9" x14ac:dyDescent="0.2">
      <c r="B121" s="158" t="s">
        <v>355</v>
      </c>
      <c r="C121" s="159"/>
      <c r="D121" s="232"/>
      <c r="E121" s="227"/>
      <c r="F121" s="227">
        <f t="shared" si="16"/>
        <v>0</v>
      </c>
      <c r="G121" s="227"/>
      <c r="H121" s="227"/>
      <c r="I121" s="227">
        <f t="shared" si="13"/>
        <v>0</v>
      </c>
    </row>
    <row r="122" spans="2:9" x14ac:dyDescent="0.2">
      <c r="B122" s="158" t="s">
        <v>356</v>
      </c>
      <c r="C122" s="159"/>
      <c r="D122" s="232"/>
      <c r="E122" s="227"/>
      <c r="F122" s="227">
        <f t="shared" si="16"/>
        <v>0</v>
      </c>
      <c r="G122" s="227"/>
      <c r="H122" s="227"/>
      <c r="I122" s="227">
        <f t="shared" si="13"/>
        <v>0</v>
      </c>
    </row>
    <row r="123" spans="2:9" x14ac:dyDescent="0.2">
      <c r="B123" s="158" t="s">
        <v>357</v>
      </c>
      <c r="C123" s="159"/>
      <c r="D123" s="232"/>
      <c r="E123" s="227"/>
      <c r="F123" s="227">
        <f t="shared" si="16"/>
        <v>0</v>
      </c>
      <c r="G123" s="227"/>
      <c r="H123" s="227"/>
      <c r="I123" s="227">
        <f t="shared" si="13"/>
        <v>0</v>
      </c>
    </row>
    <row r="124" spans="2:9" x14ac:dyDescent="0.2">
      <c r="B124" s="156" t="s">
        <v>358</v>
      </c>
      <c r="C124" s="157"/>
      <c r="D124" s="232">
        <f>SUM(D125:D133)</f>
        <v>0</v>
      </c>
      <c r="E124" s="232">
        <f>SUM(E125:E133)</f>
        <v>494.9</v>
      </c>
      <c r="F124" s="232">
        <f>SUM(F125:F133)</f>
        <v>494.9</v>
      </c>
      <c r="G124" s="232">
        <f>SUM(G125:G133)</f>
        <v>494.9</v>
      </c>
      <c r="H124" s="232">
        <f>SUM(H125:H133)</f>
        <v>494.9</v>
      </c>
      <c r="I124" s="227">
        <f t="shared" si="13"/>
        <v>0</v>
      </c>
    </row>
    <row r="125" spans="2:9" x14ac:dyDescent="0.2">
      <c r="B125" s="158" t="s">
        <v>359</v>
      </c>
      <c r="C125" s="159"/>
      <c r="D125" s="232">
        <v>0</v>
      </c>
      <c r="E125" s="227">
        <v>494.9</v>
      </c>
      <c r="F125" s="227">
        <f>D125+E125</f>
        <v>494.9</v>
      </c>
      <c r="G125" s="227">
        <v>494.9</v>
      </c>
      <c r="H125" s="227">
        <v>494.9</v>
      </c>
      <c r="I125" s="227">
        <f t="shared" si="13"/>
        <v>0</v>
      </c>
    </row>
    <row r="126" spans="2:9" x14ac:dyDescent="0.2">
      <c r="B126" s="158" t="s">
        <v>360</v>
      </c>
      <c r="C126" s="159"/>
      <c r="D126" s="232"/>
      <c r="E126" s="227"/>
      <c r="F126" s="227">
        <f t="shared" ref="F126:F133" si="17">D126+E126</f>
        <v>0</v>
      </c>
      <c r="G126" s="227"/>
      <c r="H126" s="227"/>
      <c r="I126" s="227">
        <f t="shared" si="13"/>
        <v>0</v>
      </c>
    </row>
    <row r="127" spans="2:9" x14ac:dyDescent="0.2">
      <c r="B127" s="158" t="s">
        <v>361</v>
      </c>
      <c r="C127" s="159"/>
      <c r="D127" s="232"/>
      <c r="E127" s="227"/>
      <c r="F127" s="227">
        <f t="shared" si="17"/>
        <v>0</v>
      </c>
      <c r="G127" s="227"/>
      <c r="H127" s="227"/>
      <c r="I127" s="227">
        <f t="shared" si="13"/>
        <v>0</v>
      </c>
    </row>
    <row r="128" spans="2:9" x14ac:dyDescent="0.2">
      <c r="B128" s="158" t="s">
        <v>362</v>
      </c>
      <c r="C128" s="159"/>
      <c r="D128" s="232"/>
      <c r="E128" s="227"/>
      <c r="F128" s="227">
        <f t="shared" si="17"/>
        <v>0</v>
      </c>
      <c r="G128" s="227"/>
      <c r="H128" s="227"/>
      <c r="I128" s="227">
        <f t="shared" si="13"/>
        <v>0</v>
      </c>
    </row>
    <row r="129" spans="2:9" x14ac:dyDescent="0.2">
      <c r="B129" s="158" t="s">
        <v>363</v>
      </c>
      <c r="C129" s="159"/>
      <c r="D129" s="232"/>
      <c r="E129" s="227"/>
      <c r="F129" s="227">
        <f t="shared" si="17"/>
        <v>0</v>
      </c>
      <c r="G129" s="227"/>
      <c r="H129" s="227"/>
      <c r="I129" s="227">
        <f t="shared" si="13"/>
        <v>0</v>
      </c>
    </row>
    <row r="130" spans="2:9" x14ac:dyDescent="0.2">
      <c r="B130" s="158" t="s">
        <v>364</v>
      </c>
      <c r="C130" s="159"/>
      <c r="D130" s="232"/>
      <c r="E130" s="227"/>
      <c r="F130" s="227">
        <f t="shared" si="17"/>
        <v>0</v>
      </c>
      <c r="G130" s="227"/>
      <c r="H130" s="227"/>
      <c r="I130" s="227">
        <f t="shared" si="13"/>
        <v>0</v>
      </c>
    </row>
    <row r="131" spans="2:9" x14ac:dyDescent="0.2">
      <c r="B131" s="158" t="s">
        <v>365</v>
      </c>
      <c r="C131" s="159"/>
      <c r="D131" s="232"/>
      <c r="E131" s="227"/>
      <c r="F131" s="227">
        <f t="shared" si="17"/>
        <v>0</v>
      </c>
      <c r="G131" s="227"/>
      <c r="H131" s="227"/>
      <c r="I131" s="227">
        <f t="shared" si="13"/>
        <v>0</v>
      </c>
    </row>
    <row r="132" spans="2:9" x14ac:dyDescent="0.2">
      <c r="B132" s="158" t="s">
        <v>366</v>
      </c>
      <c r="C132" s="159"/>
      <c r="D132" s="232"/>
      <c r="E132" s="227"/>
      <c r="F132" s="227">
        <f t="shared" si="17"/>
        <v>0</v>
      </c>
      <c r="G132" s="227"/>
      <c r="H132" s="227"/>
      <c r="I132" s="227">
        <f t="shared" si="13"/>
        <v>0</v>
      </c>
    </row>
    <row r="133" spans="2:9" x14ac:dyDescent="0.2">
      <c r="B133" s="158" t="s">
        <v>367</v>
      </c>
      <c r="C133" s="159"/>
      <c r="D133" s="232"/>
      <c r="E133" s="227"/>
      <c r="F133" s="227">
        <f t="shared" si="17"/>
        <v>0</v>
      </c>
      <c r="G133" s="227"/>
      <c r="H133" s="227"/>
      <c r="I133" s="227">
        <f t="shared" si="13"/>
        <v>0</v>
      </c>
    </row>
    <row r="134" spans="2:9" x14ac:dyDescent="0.2">
      <c r="B134" s="156" t="s">
        <v>368</v>
      </c>
      <c r="C134" s="157"/>
      <c r="D134" s="232">
        <f>SUM(D135:D137)</f>
        <v>0</v>
      </c>
      <c r="E134" s="232">
        <f>SUM(E135:E137)</f>
        <v>0</v>
      </c>
      <c r="F134" s="232">
        <f>SUM(F135:F137)</f>
        <v>0</v>
      </c>
      <c r="G134" s="232">
        <f>SUM(G135:G137)</f>
        <v>0</v>
      </c>
      <c r="H134" s="232">
        <f>SUM(H135:H137)</f>
        <v>0</v>
      </c>
      <c r="I134" s="227">
        <f t="shared" si="13"/>
        <v>0</v>
      </c>
    </row>
    <row r="135" spans="2:9" x14ac:dyDescent="0.2">
      <c r="B135" s="158" t="s">
        <v>369</v>
      </c>
      <c r="C135" s="159"/>
      <c r="D135" s="232"/>
      <c r="E135" s="227"/>
      <c r="F135" s="227">
        <f>D135+E135</f>
        <v>0</v>
      </c>
      <c r="G135" s="227"/>
      <c r="H135" s="227"/>
      <c r="I135" s="227">
        <f t="shared" si="13"/>
        <v>0</v>
      </c>
    </row>
    <row r="136" spans="2:9" x14ac:dyDescent="0.2">
      <c r="B136" s="158" t="s">
        <v>370</v>
      </c>
      <c r="C136" s="159"/>
      <c r="D136" s="232"/>
      <c r="E136" s="227"/>
      <c r="F136" s="227">
        <f>D136+E136</f>
        <v>0</v>
      </c>
      <c r="G136" s="227"/>
      <c r="H136" s="227"/>
      <c r="I136" s="227">
        <f t="shared" si="13"/>
        <v>0</v>
      </c>
    </row>
    <row r="137" spans="2:9" x14ac:dyDescent="0.2">
      <c r="B137" s="158" t="s">
        <v>371</v>
      </c>
      <c r="C137" s="159"/>
      <c r="D137" s="232"/>
      <c r="E137" s="227"/>
      <c r="F137" s="227">
        <f>D137+E137</f>
        <v>0</v>
      </c>
      <c r="G137" s="227"/>
      <c r="H137" s="227"/>
      <c r="I137" s="227">
        <f t="shared" si="13"/>
        <v>0</v>
      </c>
    </row>
    <row r="138" spans="2:9" x14ac:dyDescent="0.2">
      <c r="B138" s="156" t="s">
        <v>372</v>
      </c>
      <c r="C138" s="157"/>
      <c r="D138" s="232">
        <f>SUM(D139:D146)</f>
        <v>0</v>
      </c>
      <c r="E138" s="232">
        <f>SUM(E139:E146)</f>
        <v>0</v>
      </c>
      <c r="F138" s="232">
        <f>F139+F140+F141+F142+F143+F145+F146</f>
        <v>0</v>
      </c>
      <c r="G138" s="232">
        <f>SUM(G139:G146)</f>
        <v>0</v>
      </c>
      <c r="H138" s="232">
        <f>SUM(H139:H146)</f>
        <v>0</v>
      </c>
      <c r="I138" s="227">
        <f t="shared" si="13"/>
        <v>0</v>
      </c>
    </row>
    <row r="139" spans="2:9" x14ac:dyDescent="0.2">
      <c r="B139" s="158" t="s">
        <v>373</v>
      </c>
      <c r="C139" s="159"/>
      <c r="D139" s="232"/>
      <c r="E139" s="227"/>
      <c r="F139" s="227">
        <f>D139+E139</f>
        <v>0</v>
      </c>
      <c r="G139" s="227"/>
      <c r="H139" s="227"/>
      <c r="I139" s="227">
        <f t="shared" si="13"/>
        <v>0</v>
      </c>
    </row>
    <row r="140" spans="2:9" x14ac:dyDescent="0.2">
      <c r="B140" s="158" t="s">
        <v>374</v>
      </c>
      <c r="C140" s="159"/>
      <c r="D140" s="232"/>
      <c r="E140" s="227"/>
      <c r="F140" s="227">
        <f t="shared" ref="F140:F146" si="18">D140+E140</f>
        <v>0</v>
      </c>
      <c r="G140" s="227"/>
      <c r="H140" s="227"/>
      <c r="I140" s="227">
        <f t="shared" si="13"/>
        <v>0</v>
      </c>
    </row>
    <row r="141" spans="2:9" x14ac:dyDescent="0.2">
      <c r="B141" s="158" t="s">
        <v>375</v>
      </c>
      <c r="C141" s="159"/>
      <c r="D141" s="232"/>
      <c r="E141" s="227"/>
      <c r="F141" s="227">
        <f t="shared" si="18"/>
        <v>0</v>
      </c>
      <c r="G141" s="227"/>
      <c r="H141" s="227"/>
      <c r="I141" s="227">
        <f t="shared" si="13"/>
        <v>0</v>
      </c>
    </row>
    <row r="142" spans="2:9" x14ac:dyDescent="0.2">
      <c r="B142" s="158" t="s">
        <v>376</v>
      </c>
      <c r="C142" s="159"/>
      <c r="D142" s="232"/>
      <c r="E142" s="227"/>
      <c r="F142" s="227">
        <f t="shared" si="18"/>
        <v>0</v>
      </c>
      <c r="G142" s="227"/>
      <c r="H142" s="227"/>
      <c r="I142" s="227">
        <f t="shared" si="13"/>
        <v>0</v>
      </c>
    </row>
    <row r="143" spans="2:9" x14ac:dyDescent="0.2">
      <c r="B143" s="158" t="s">
        <v>377</v>
      </c>
      <c r="C143" s="159"/>
      <c r="D143" s="232"/>
      <c r="E143" s="227"/>
      <c r="F143" s="227">
        <f t="shared" si="18"/>
        <v>0</v>
      </c>
      <c r="G143" s="227"/>
      <c r="H143" s="227"/>
      <c r="I143" s="227">
        <f t="shared" si="13"/>
        <v>0</v>
      </c>
    </row>
    <row r="144" spans="2:9" x14ac:dyDescent="0.2">
      <c r="B144" s="158" t="s">
        <v>378</v>
      </c>
      <c r="C144" s="159"/>
      <c r="D144" s="232"/>
      <c r="E144" s="227"/>
      <c r="F144" s="227">
        <f t="shared" si="18"/>
        <v>0</v>
      </c>
      <c r="G144" s="227"/>
      <c r="H144" s="227"/>
      <c r="I144" s="227">
        <f t="shared" si="13"/>
        <v>0</v>
      </c>
    </row>
    <row r="145" spans="2:9" x14ac:dyDescent="0.2">
      <c r="B145" s="158" t="s">
        <v>379</v>
      </c>
      <c r="C145" s="159"/>
      <c r="D145" s="232"/>
      <c r="E145" s="227"/>
      <c r="F145" s="227">
        <f t="shared" si="18"/>
        <v>0</v>
      </c>
      <c r="G145" s="227"/>
      <c r="H145" s="227"/>
      <c r="I145" s="227">
        <f t="shared" si="13"/>
        <v>0</v>
      </c>
    </row>
    <row r="146" spans="2:9" x14ac:dyDescent="0.2">
      <c r="B146" s="158" t="s">
        <v>380</v>
      </c>
      <c r="C146" s="159"/>
      <c r="D146" s="232"/>
      <c r="E146" s="227"/>
      <c r="F146" s="227">
        <f t="shared" si="18"/>
        <v>0</v>
      </c>
      <c r="G146" s="227"/>
      <c r="H146" s="227"/>
      <c r="I146" s="227">
        <f t="shared" si="13"/>
        <v>0</v>
      </c>
    </row>
    <row r="147" spans="2:9" x14ac:dyDescent="0.2">
      <c r="B147" s="156" t="s">
        <v>381</v>
      </c>
      <c r="C147" s="157"/>
      <c r="D147" s="232">
        <f>SUM(D148:D150)</f>
        <v>0</v>
      </c>
      <c r="E147" s="232">
        <f>SUM(E148:E150)</f>
        <v>0</v>
      </c>
      <c r="F147" s="232">
        <f>SUM(F148:F150)</f>
        <v>0</v>
      </c>
      <c r="G147" s="232">
        <f>SUM(G148:G150)</f>
        <v>0</v>
      </c>
      <c r="H147" s="232">
        <f>SUM(H148:H150)</f>
        <v>0</v>
      </c>
      <c r="I147" s="227">
        <f t="shared" si="13"/>
        <v>0</v>
      </c>
    </row>
    <row r="148" spans="2:9" x14ac:dyDescent="0.2">
      <c r="B148" s="158" t="s">
        <v>382</v>
      </c>
      <c r="C148" s="159"/>
      <c r="D148" s="232"/>
      <c r="E148" s="227"/>
      <c r="F148" s="227">
        <f>D148+E148</f>
        <v>0</v>
      </c>
      <c r="G148" s="227"/>
      <c r="H148" s="227"/>
      <c r="I148" s="227">
        <f t="shared" si="13"/>
        <v>0</v>
      </c>
    </row>
    <row r="149" spans="2:9" x14ac:dyDescent="0.2">
      <c r="B149" s="158" t="s">
        <v>383</v>
      </c>
      <c r="C149" s="159"/>
      <c r="D149" s="232"/>
      <c r="E149" s="227"/>
      <c r="F149" s="227">
        <f>D149+E149</f>
        <v>0</v>
      </c>
      <c r="G149" s="227"/>
      <c r="H149" s="227"/>
      <c r="I149" s="227">
        <f t="shared" si="13"/>
        <v>0</v>
      </c>
    </row>
    <row r="150" spans="2:9" x14ac:dyDescent="0.2">
      <c r="B150" s="158" t="s">
        <v>384</v>
      </c>
      <c r="C150" s="159"/>
      <c r="D150" s="232"/>
      <c r="E150" s="227"/>
      <c r="F150" s="227">
        <f>D150+E150</f>
        <v>0</v>
      </c>
      <c r="G150" s="227"/>
      <c r="H150" s="227"/>
      <c r="I150" s="227">
        <f t="shared" ref="I150:I158" si="19">F150-G150</f>
        <v>0</v>
      </c>
    </row>
    <row r="151" spans="2:9" x14ac:dyDescent="0.2">
      <c r="B151" s="156" t="s">
        <v>385</v>
      </c>
      <c r="C151" s="157"/>
      <c r="D151" s="232">
        <f>SUM(D152:D158)</f>
        <v>0</v>
      </c>
      <c r="E151" s="232">
        <f>SUM(E152:E158)</f>
        <v>0</v>
      </c>
      <c r="F151" s="232">
        <f>SUM(F152:F158)</f>
        <v>0</v>
      </c>
      <c r="G151" s="232">
        <f>SUM(G152:G158)</f>
        <v>0</v>
      </c>
      <c r="H151" s="232">
        <f>SUM(H152:H158)</f>
        <v>0</v>
      </c>
      <c r="I151" s="227">
        <f t="shared" si="19"/>
        <v>0</v>
      </c>
    </row>
    <row r="152" spans="2:9" x14ac:dyDescent="0.2">
      <c r="B152" s="158" t="s">
        <v>386</v>
      </c>
      <c r="C152" s="159"/>
      <c r="D152" s="232"/>
      <c r="E152" s="227"/>
      <c r="F152" s="227">
        <f>D152+E152</f>
        <v>0</v>
      </c>
      <c r="G152" s="227"/>
      <c r="H152" s="227"/>
      <c r="I152" s="227">
        <f t="shared" si="19"/>
        <v>0</v>
      </c>
    </row>
    <row r="153" spans="2:9" x14ac:dyDescent="0.2">
      <c r="B153" s="158" t="s">
        <v>387</v>
      </c>
      <c r="C153" s="159"/>
      <c r="D153" s="232"/>
      <c r="E153" s="227"/>
      <c r="F153" s="227">
        <f t="shared" ref="F153:F158" si="20">D153+E153</f>
        <v>0</v>
      </c>
      <c r="G153" s="227"/>
      <c r="H153" s="227"/>
      <c r="I153" s="227">
        <f t="shared" si="19"/>
        <v>0</v>
      </c>
    </row>
    <row r="154" spans="2:9" x14ac:dyDescent="0.2">
      <c r="B154" s="158" t="s">
        <v>388</v>
      </c>
      <c r="C154" s="159"/>
      <c r="D154" s="232"/>
      <c r="E154" s="227"/>
      <c r="F154" s="227">
        <f t="shared" si="20"/>
        <v>0</v>
      </c>
      <c r="G154" s="227"/>
      <c r="H154" s="227"/>
      <c r="I154" s="227">
        <f t="shared" si="19"/>
        <v>0</v>
      </c>
    </row>
    <row r="155" spans="2:9" x14ac:dyDescent="0.2">
      <c r="B155" s="158" t="s">
        <v>389</v>
      </c>
      <c r="C155" s="159"/>
      <c r="D155" s="232"/>
      <c r="E155" s="227"/>
      <c r="F155" s="227">
        <f t="shared" si="20"/>
        <v>0</v>
      </c>
      <c r="G155" s="227"/>
      <c r="H155" s="227"/>
      <c r="I155" s="227">
        <f t="shared" si="19"/>
        <v>0</v>
      </c>
    </row>
    <row r="156" spans="2:9" x14ac:dyDescent="0.2">
      <c r="B156" s="158" t="s">
        <v>390</v>
      </c>
      <c r="C156" s="159"/>
      <c r="D156" s="232"/>
      <c r="E156" s="227"/>
      <c r="F156" s="227">
        <f t="shared" si="20"/>
        <v>0</v>
      </c>
      <c r="G156" s="227"/>
      <c r="H156" s="227"/>
      <c r="I156" s="227">
        <f t="shared" si="19"/>
        <v>0</v>
      </c>
    </row>
    <row r="157" spans="2:9" x14ac:dyDescent="0.2">
      <c r="B157" s="158" t="s">
        <v>391</v>
      </c>
      <c r="C157" s="159"/>
      <c r="D157" s="232"/>
      <c r="E157" s="227"/>
      <c r="F157" s="227">
        <f t="shared" si="20"/>
        <v>0</v>
      </c>
      <c r="G157" s="227"/>
      <c r="H157" s="227"/>
      <c r="I157" s="227">
        <f t="shared" si="19"/>
        <v>0</v>
      </c>
    </row>
    <row r="158" spans="2:9" x14ac:dyDescent="0.2">
      <c r="B158" s="158" t="s">
        <v>392</v>
      </c>
      <c r="C158" s="159"/>
      <c r="D158" s="232"/>
      <c r="E158" s="227"/>
      <c r="F158" s="227">
        <f t="shared" si="20"/>
        <v>0</v>
      </c>
      <c r="G158" s="227"/>
      <c r="H158" s="227"/>
      <c r="I158" s="227">
        <f t="shared" si="19"/>
        <v>0</v>
      </c>
    </row>
    <row r="159" spans="2:9" x14ac:dyDescent="0.2">
      <c r="B159" s="156"/>
      <c r="C159" s="157"/>
      <c r="D159" s="232"/>
      <c r="E159" s="227"/>
      <c r="F159" s="227"/>
      <c r="G159" s="227"/>
      <c r="H159" s="227"/>
      <c r="I159" s="227"/>
    </row>
    <row r="160" spans="2:9" x14ac:dyDescent="0.2">
      <c r="B160" s="166" t="s">
        <v>394</v>
      </c>
      <c r="C160" s="167"/>
      <c r="D160" s="240">
        <f t="shared" ref="D160:I160" si="21">D10+D85</f>
        <v>96871613</v>
      </c>
      <c r="E160" s="240">
        <f t="shared" si="21"/>
        <v>439035.22</v>
      </c>
      <c r="F160" s="240">
        <f t="shared" si="21"/>
        <v>97310648.219999999</v>
      </c>
      <c r="G160" s="240">
        <f t="shared" si="21"/>
        <v>17961639.340000004</v>
      </c>
      <c r="H160" s="240">
        <f t="shared" si="21"/>
        <v>16696300.910000002</v>
      </c>
      <c r="I160" s="240">
        <f t="shared" si="21"/>
        <v>79349008.879999995</v>
      </c>
    </row>
    <row r="161" spans="2:9" ht="13.5" thickBot="1" x14ac:dyDescent="0.25">
      <c r="B161" s="168"/>
      <c r="C161" s="169"/>
      <c r="D161" s="243"/>
      <c r="E161" s="238"/>
      <c r="F161" s="238"/>
      <c r="G161" s="238"/>
      <c r="H161" s="238"/>
      <c r="I161" s="238"/>
    </row>
    <row r="164" spans="2:9" ht="30" customHeight="1" x14ac:dyDescent="0.2">
      <c r="F164" s="25"/>
      <c r="G164" s="25"/>
      <c r="H164" s="25"/>
    </row>
    <row r="165" spans="2:9" ht="15" customHeight="1" x14ac:dyDescent="0.2">
      <c r="C165" s="26"/>
      <c r="F165" s="26"/>
      <c r="G165" s="26"/>
      <c r="H165" s="26"/>
    </row>
    <row r="166" spans="2:9" ht="15" customHeight="1" x14ac:dyDescent="0.2">
      <c r="C166" s="27"/>
      <c r="F166" s="27"/>
      <c r="G166" s="27"/>
      <c r="H166" s="27"/>
    </row>
    <row r="167" spans="2:9" ht="30" customHeight="1" x14ac:dyDescent="0.2"/>
  </sheetData>
  <mergeCells count="13">
    <mergeCell ref="B39:C39"/>
    <mergeCell ref="B49:C49"/>
    <mergeCell ref="B63:C63"/>
    <mergeCell ref="B114:C114"/>
    <mergeCell ref="F164:H164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42"/>
  <sheetViews>
    <sheetView workbookViewId="0">
      <pane ySplit="8" topLeftCell="A9" activePane="bottomLeft" state="frozen"/>
      <selection pane="bottomLeft"/>
    </sheetView>
  </sheetViews>
  <sheetFormatPr baseColWidth="10" defaultColWidth="11" defaultRowHeight="12.75" x14ac:dyDescent="0.2"/>
  <cols>
    <col min="1" max="1" width="4.42578125" style="1" customWidth="1"/>
    <col min="2" max="2" width="7.7109375" style="1" customWidth="1"/>
    <col min="3" max="3" width="33.28515625" style="1" customWidth="1"/>
    <col min="4" max="4" width="14" style="1" customWidth="1"/>
    <col min="5" max="5" width="13.28515625" style="1" customWidth="1"/>
    <col min="6" max="6" width="12.85546875" style="1" customWidth="1"/>
    <col min="7" max="7" width="13" style="1" customWidth="1"/>
    <col min="8" max="8" width="14.28515625" style="1" customWidth="1"/>
    <col min="9" max="9" width="13.5703125" style="1" customWidth="1"/>
    <col min="10" max="16384" width="11" style="1"/>
  </cols>
  <sheetData>
    <row r="1" spans="2:9" ht="13.5" thickBot="1" x14ac:dyDescent="0.25"/>
    <row r="2" spans="2:9" x14ac:dyDescent="0.2">
      <c r="B2" s="170" t="s">
        <v>0</v>
      </c>
      <c r="C2" s="171"/>
      <c r="D2" s="171"/>
      <c r="E2" s="171"/>
      <c r="F2" s="171"/>
      <c r="G2" s="171"/>
      <c r="H2" s="171"/>
      <c r="I2" s="172"/>
    </row>
    <row r="3" spans="2:9" x14ac:dyDescent="0.2">
      <c r="B3" s="6" t="s">
        <v>313</v>
      </c>
      <c r="C3" s="7"/>
      <c r="D3" s="7"/>
      <c r="E3" s="7"/>
      <c r="F3" s="7"/>
      <c r="G3" s="7"/>
      <c r="H3" s="7"/>
      <c r="I3" s="8"/>
    </row>
    <row r="4" spans="2:9" x14ac:dyDescent="0.2">
      <c r="B4" s="6" t="s">
        <v>395</v>
      </c>
      <c r="C4" s="7"/>
      <c r="D4" s="7"/>
      <c r="E4" s="7"/>
      <c r="F4" s="7"/>
      <c r="G4" s="7"/>
      <c r="H4" s="7"/>
      <c r="I4" s="8"/>
    </row>
    <row r="5" spans="2:9" x14ac:dyDescent="0.2">
      <c r="B5" s="6" t="s">
        <v>125</v>
      </c>
      <c r="C5" s="7"/>
      <c r="D5" s="7"/>
      <c r="E5" s="7"/>
      <c r="F5" s="7"/>
      <c r="G5" s="7"/>
      <c r="H5" s="7"/>
      <c r="I5" s="8"/>
    </row>
    <row r="6" spans="2:9" ht="13.5" thickBot="1" x14ac:dyDescent="0.25">
      <c r="B6" s="9" t="s">
        <v>3</v>
      </c>
      <c r="C6" s="10"/>
      <c r="D6" s="10"/>
      <c r="E6" s="10"/>
      <c r="F6" s="10"/>
      <c r="G6" s="10"/>
      <c r="H6" s="10"/>
      <c r="I6" s="11"/>
    </row>
    <row r="7" spans="2:9" ht="13.5" customHeight="1" thickBot="1" x14ac:dyDescent="0.25">
      <c r="B7" s="170" t="s">
        <v>4</v>
      </c>
      <c r="C7" s="172"/>
      <c r="D7" s="173" t="s">
        <v>315</v>
      </c>
      <c r="E7" s="174"/>
      <c r="F7" s="174"/>
      <c r="G7" s="174"/>
      <c r="H7" s="175"/>
      <c r="I7" s="76" t="s">
        <v>316</v>
      </c>
    </row>
    <row r="8" spans="2:9" ht="26.25" thickBot="1" x14ac:dyDescent="0.25">
      <c r="B8" s="9"/>
      <c r="C8" s="11"/>
      <c r="D8" s="77" t="s">
        <v>206</v>
      </c>
      <c r="E8" s="77" t="s">
        <v>248</v>
      </c>
      <c r="F8" s="77" t="s">
        <v>249</v>
      </c>
      <c r="G8" s="77" t="s">
        <v>204</v>
      </c>
      <c r="H8" s="77" t="s">
        <v>223</v>
      </c>
      <c r="I8" s="78"/>
    </row>
    <row r="9" spans="2:9" x14ac:dyDescent="0.2">
      <c r="B9" s="176" t="s">
        <v>396</v>
      </c>
      <c r="C9" s="177"/>
      <c r="D9" s="244">
        <f t="shared" ref="D9:I9" si="0">SUM(D10:D30)</f>
        <v>60359660</v>
      </c>
      <c r="E9" s="244">
        <f t="shared" si="0"/>
        <v>348478.63000000356</v>
      </c>
      <c r="F9" s="244">
        <f t="shared" si="0"/>
        <v>60708138.630000003</v>
      </c>
      <c r="G9" s="244">
        <f t="shared" si="0"/>
        <v>17871144.460000001</v>
      </c>
      <c r="H9" s="244">
        <f t="shared" si="0"/>
        <v>16605806.029999999</v>
      </c>
      <c r="I9" s="244">
        <f t="shared" si="0"/>
        <v>42836994.169999994</v>
      </c>
    </row>
    <row r="10" spans="2:9" ht="12.75" customHeight="1" x14ac:dyDescent="0.2">
      <c r="B10" s="160" t="s">
        <v>397</v>
      </c>
      <c r="C10" s="161"/>
      <c r="D10" s="245">
        <v>60359660</v>
      </c>
      <c r="E10" s="245">
        <v>-15609328.609999999</v>
      </c>
      <c r="F10" s="245">
        <f t="shared" ref="F10:F30" si="1">D10+E10</f>
        <v>44750331.390000001</v>
      </c>
      <c r="G10" s="245">
        <v>1931977.82</v>
      </c>
      <c r="H10" s="245">
        <v>1787569.77</v>
      </c>
      <c r="I10" s="227">
        <f t="shared" ref="I10:I30" si="2">F10-G10</f>
        <v>42818353.57</v>
      </c>
    </row>
    <row r="11" spans="2:9" ht="12.75" customHeight="1" x14ac:dyDescent="0.2">
      <c r="B11" s="160" t="s">
        <v>398</v>
      </c>
      <c r="C11" s="161"/>
      <c r="D11" s="204">
        <v>0</v>
      </c>
      <c r="E11" s="204">
        <v>715449.92</v>
      </c>
      <c r="F11" s="204">
        <f t="shared" si="1"/>
        <v>715449.92</v>
      </c>
      <c r="G11" s="204">
        <v>697061.47</v>
      </c>
      <c r="H11" s="204">
        <v>651064.16</v>
      </c>
      <c r="I11" s="227">
        <f t="shared" si="2"/>
        <v>18388.45000000007</v>
      </c>
    </row>
    <row r="12" spans="2:9" ht="12.75" customHeight="1" x14ac:dyDescent="0.2">
      <c r="B12" s="160" t="s">
        <v>399</v>
      </c>
      <c r="C12" s="161"/>
      <c r="D12" s="204">
        <v>0</v>
      </c>
      <c r="E12" s="204">
        <v>209132.72</v>
      </c>
      <c r="F12" s="204">
        <f t="shared" si="1"/>
        <v>209132.72</v>
      </c>
      <c r="G12" s="204">
        <v>209132.72</v>
      </c>
      <c r="H12" s="204">
        <v>191396.94</v>
      </c>
      <c r="I12" s="227">
        <f t="shared" si="2"/>
        <v>0</v>
      </c>
    </row>
    <row r="13" spans="2:9" ht="12.75" customHeight="1" x14ac:dyDescent="0.2">
      <c r="B13" s="160" t="s">
        <v>400</v>
      </c>
      <c r="C13" s="161"/>
      <c r="D13" s="204">
        <v>0</v>
      </c>
      <c r="E13" s="204">
        <v>495914.56</v>
      </c>
      <c r="F13" s="204">
        <f t="shared" si="1"/>
        <v>495914.56</v>
      </c>
      <c r="G13" s="204">
        <v>495914.56</v>
      </c>
      <c r="H13" s="204">
        <v>457812.61</v>
      </c>
      <c r="I13" s="227">
        <f t="shared" si="2"/>
        <v>0</v>
      </c>
    </row>
    <row r="14" spans="2:9" ht="12.75" customHeight="1" x14ac:dyDescent="0.2">
      <c r="B14" s="160" t="s">
        <v>401</v>
      </c>
      <c r="C14" s="161"/>
      <c r="D14" s="204">
        <v>0</v>
      </c>
      <c r="E14" s="204">
        <v>2809711.81</v>
      </c>
      <c r="F14" s="204">
        <f t="shared" si="1"/>
        <v>2809711.81</v>
      </c>
      <c r="G14" s="204">
        <v>2809711.8</v>
      </c>
      <c r="H14" s="204">
        <v>2652760.35</v>
      </c>
      <c r="I14" s="227">
        <f t="shared" si="2"/>
        <v>1.0000000242143869E-2</v>
      </c>
    </row>
    <row r="15" spans="2:9" ht="12.75" customHeight="1" x14ac:dyDescent="0.2">
      <c r="B15" s="160" t="s">
        <v>402</v>
      </c>
      <c r="C15" s="161"/>
      <c r="D15" s="204">
        <v>0</v>
      </c>
      <c r="E15" s="204">
        <v>349855.3</v>
      </c>
      <c r="F15" s="204">
        <f t="shared" si="1"/>
        <v>349855.3</v>
      </c>
      <c r="G15" s="204">
        <v>349855.3</v>
      </c>
      <c r="H15" s="204">
        <v>323162.84999999998</v>
      </c>
      <c r="I15" s="227">
        <f t="shared" si="2"/>
        <v>0</v>
      </c>
    </row>
    <row r="16" spans="2:9" ht="12.75" customHeight="1" x14ac:dyDescent="0.2">
      <c r="B16" s="160" t="s">
        <v>403</v>
      </c>
      <c r="C16" s="161"/>
      <c r="D16" s="204">
        <v>0</v>
      </c>
      <c r="E16" s="204">
        <v>1178421.49</v>
      </c>
      <c r="F16" s="204">
        <f t="shared" si="1"/>
        <v>1178421.49</v>
      </c>
      <c r="G16" s="204">
        <v>1178169.58</v>
      </c>
      <c r="H16" s="204">
        <v>1091143.28</v>
      </c>
      <c r="I16" s="227">
        <f t="shared" si="2"/>
        <v>251.90999999991618</v>
      </c>
    </row>
    <row r="17" spans="2:9" ht="12.75" customHeight="1" x14ac:dyDescent="0.2">
      <c r="B17" s="160" t="s">
        <v>404</v>
      </c>
      <c r="C17" s="161"/>
      <c r="D17" s="204">
        <v>0</v>
      </c>
      <c r="E17" s="204">
        <v>1093199.06</v>
      </c>
      <c r="F17" s="204">
        <f t="shared" si="1"/>
        <v>1093199.06</v>
      </c>
      <c r="G17" s="204">
        <v>1093199.06</v>
      </c>
      <c r="H17" s="204">
        <v>1010033.29</v>
      </c>
      <c r="I17" s="227">
        <f t="shared" si="2"/>
        <v>0</v>
      </c>
    </row>
    <row r="18" spans="2:9" ht="12.75" customHeight="1" x14ac:dyDescent="0.2">
      <c r="B18" s="160" t="s">
        <v>405</v>
      </c>
      <c r="C18" s="161"/>
      <c r="D18" s="204">
        <v>0</v>
      </c>
      <c r="E18" s="204">
        <v>1410164.71</v>
      </c>
      <c r="F18" s="204">
        <f t="shared" si="1"/>
        <v>1410164.71</v>
      </c>
      <c r="G18" s="204">
        <v>1410164.71</v>
      </c>
      <c r="H18" s="204">
        <v>1303454.97</v>
      </c>
      <c r="I18" s="204">
        <f t="shared" si="2"/>
        <v>0</v>
      </c>
    </row>
    <row r="19" spans="2:9" ht="12.75" customHeight="1" x14ac:dyDescent="0.2">
      <c r="B19" s="160" t="s">
        <v>406</v>
      </c>
      <c r="C19" s="161"/>
      <c r="D19" s="204">
        <v>0</v>
      </c>
      <c r="E19" s="204">
        <v>1530308.61</v>
      </c>
      <c r="F19" s="204">
        <f t="shared" si="1"/>
        <v>1530308.61</v>
      </c>
      <c r="G19" s="204">
        <v>1530308.57</v>
      </c>
      <c r="H19" s="204">
        <v>1432431.2</v>
      </c>
      <c r="I19" s="204">
        <f t="shared" si="2"/>
        <v>4.0000000037252903E-2</v>
      </c>
    </row>
    <row r="20" spans="2:9" ht="12.75" customHeight="1" x14ac:dyDescent="0.2">
      <c r="B20" s="160" t="s">
        <v>407</v>
      </c>
      <c r="C20" s="161"/>
      <c r="D20" s="204">
        <v>0</v>
      </c>
      <c r="E20" s="204">
        <v>1872449.17</v>
      </c>
      <c r="F20" s="204">
        <f t="shared" si="1"/>
        <v>1872449.17</v>
      </c>
      <c r="G20" s="204">
        <v>1872449.17</v>
      </c>
      <c r="H20" s="204">
        <v>1732063.28</v>
      </c>
      <c r="I20" s="204">
        <f t="shared" si="2"/>
        <v>0</v>
      </c>
    </row>
    <row r="21" spans="2:9" ht="12.75" customHeight="1" x14ac:dyDescent="0.2">
      <c r="B21" s="160" t="s">
        <v>408</v>
      </c>
      <c r="C21" s="161"/>
      <c r="D21" s="204">
        <v>0</v>
      </c>
      <c r="E21" s="204">
        <v>0</v>
      </c>
      <c r="F21" s="204">
        <f t="shared" si="1"/>
        <v>0</v>
      </c>
      <c r="G21" s="204">
        <v>0</v>
      </c>
      <c r="H21" s="204">
        <v>0</v>
      </c>
      <c r="I21" s="204">
        <f t="shared" si="2"/>
        <v>0</v>
      </c>
    </row>
    <row r="22" spans="2:9" ht="12.75" customHeight="1" x14ac:dyDescent="0.2">
      <c r="B22" s="160" t="s">
        <v>409</v>
      </c>
      <c r="C22" s="161"/>
      <c r="D22" s="204">
        <v>0</v>
      </c>
      <c r="E22" s="204">
        <v>1627061.93</v>
      </c>
      <c r="F22" s="204">
        <f t="shared" si="1"/>
        <v>1627061.93</v>
      </c>
      <c r="G22" s="204">
        <v>1627061.74</v>
      </c>
      <c r="H22" s="204">
        <v>1505895.94</v>
      </c>
      <c r="I22" s="204">
        <f t="shared" si="2"/>
        <v>0.18999999994412065</v>
      </c>
    </row>
    <row r="23" spans="2:9" ht="12.75" customHeight="1" x14ac:dyDescent="0.2">
      <c r="B23" s="160" t="s">
        <v>410</v>
      </c>
      <c r="C23" s="161"/>
      <c r="D23" s="204">
        <v>0</v>
      </c>
      <c r="E23" s="204">
        <v>0</v>
      </c>
      <c r="F23" s="204">
        <f t="shared" si="1"/>
        <v>0</v>
      </c>
      <c r="G23" s="204">
        <v>0</v>
      </c>
      <c r="H23" s="204">
        <v>0</v>
      </c>
      <c r="I23" s="204">
        <f t="shared" si="2"/>
        <v>0</v>
      </c>
    </row>
    <row r="24" spans="2:9" ht="12.75" customHeight="1" x14ac:dyDescent="0.2">
      <c r="B24" s="160" t="s">
        <v>411</v>
      </c>
      <c r="C24" s="161"/>
      <c r="D24" s="204">
        <v>0</v>
      </c>
      <c r="E24" s="204">
        <v>0</v>
      </c>
      <c r="F24" s="204">
        <f t="shared" si="1"/>
        <v>0</v>
      </c>
      <c r="G24" s="204">
        <v>0</v>
      </c>
      <c r="H24" s="204">
        <v>0</v>
      </c>
      <c r="I24" s="204">
        <f t="shared" si="2"/>
        <v>0</v>
      </c>
    </row>
    <row r="25" spans="2:9" ht="12.75" customHeight="1" x14ac:dyDescent="0.2">
      <c r="B25" s="160" t="s">
        <v>412</v>
      </c>
      <c r="C25" s="161"/>
      <c r="D25" s="204">
        <v>0</v>
      </c>
      <c r="E25" s="204">
        <v>0</v>
      </c>
      <c r="F25" s="204">
        <f t="shared" si="1"/>
        <v>0</v>
      </c>
      <c r="G25" s="204">
        <v>0</v>
      </c>
      <c r="H25" s="204">
        <v>0</v>
      </c>
      <c r="I25" s="204">
        <f t="shared" si="2"/>
        <v>0</v>
      </c>
    </row>
    <row r="26" spans="2:9" ht="12.75" customHeight="1" x14ac:dyDescent="0.2">
      <c r="B26" s="160" t="s">
        <v>413</v>
      </c>
      <c r="C26" s="161"/>
      <c r="D26" s="204">
        <v>0</v>
      </c>
      <c r="E26" s="204">
        <v>395706.26</v>
      </c>
      <c r="F26" s="204">
        <f t="shared" si="1"/>
        <v>395706.26</v>
      </c>
      <c r="G26" s="204">
        <v>395706.26</v>
      </c>
      <c r="H26" s="204">
        <v>364817.93</v>
      </c>
      <c r="I26" s="204">
        <f t="shared" si="2"/>
        <v>0</v>
      </c>
    </row>
    <row r="27" spans="2:9" ht="12.75" customHeight="1" x14ac:dyDescent="0.2">
      <c r="B27" s="160" t="s">
        <v>414</v>
      </c>
      <c r="C27" s="161"/>
      <c r="D27" s="204">
        <v>0</v>
      </c>
      <c r="E27" s="204">
        <v>1677201.46</v>
      </c>
      <c r="F27" s="204">
        <f t="shared" si="1"/>
        <v>1677201.46</v>
      </c>
      <c r="G27" s="204">
        <v>1677201.46</v>
      </c>
      <c r="H27" s="204">
        <v>1548629.31</v>
      </c>
      <c r="I27" s="204">
        <f t="shared" si="2"/>
        <v>0</v>
      </c>
    </row>
    <row r="28" spans="2:9" ht="12.75" customHeight="1" x14ac:dyDescent="0.2">
      <c r="B28" s="160" t="s">
        <v>415</v>
      </c>
      <c r="C28" s="161"/>
      <c r="D28" s="204">
        <v>0</v>
      </c>
      <c r="E28" s="204">
        <v>582973.43999999994</v>
      </c>
      <c r="F28" s="204">
        <f t="shared" si="1"/>
        <v>582973.43999999994</v>
      </c>
      <c r="G28" s="204">
        <v>582973.43999999994</v>
      </c>
      <c r="H28" s="204">
        <v>543313.35</v>
      </c>
      <c r="I28" s="204">
        <f t="shared" si="2"/>
        <v>0</v>
      </c>
    </row>
    <row r="29" spans="2:9" ht="12.75" customHeight="1" x14ac:dyDescent="0.2">
      <c r="B29" s="160" t="s">
        <v>416</v>
      </c>
      <c r="C29" s="161"/>
      <c r="D29" s="204">
        <v>0</v>
      </c>
      <c r="E29" s="204">
        <v>4440</v>
      </c>
      <c r="F29" s="204">
        <f t="shared" si="1"/>
        <v>4440</v>
      </c>
      <c r="G29" s="204">
        <v>4440</v>
      </c>
      <c r="H29" s="204">
        <v>4440</v>
      </c>
      <c r="I29" s="204">
        <f t="shared" si="2"/>
        <v>0</v>
      </c>
    </row>
    <row r="30" spans="2:9" ht="12.75" customHeight="1" x14ac:dyDescent="0.2">
      <c r="B30" s="160" t="s">
        <v>417</v>
      </c>
      <c r="C30" s="161"/>
      <c r="D30" s="204">
        <v>0</v>
      </c>
      <c r="E30" s="204">
        <v>5816.8</v>
      </c>
      <c r="F30" s="204">
        <f t="shared" si="1"/>
        <v>5816.8</v>
      </c>
      <c r="G30" s="204">
        <v>5816.8</v>
      </c>
      <c r="H30" s="204">
        <v>5816.8</v>
      </c>
      <c r="I30" s="204">
        <f t="shared" si="2"/>
        <v>0</v>
      </c>
    </row>
    <row r="31" spans="2:9" s="121" customFormat="1" x14ac:dyDescent="0.2">
      <c r="B31" s="178" t="s">
        <v>418</v>
      </c>
      <c r="C31" s="179"/>
      <c r="D31" s="246">
        <f t="shared" ref="D31:I31" si="3">SUM(D32:D52)</f>
        <v>36511953</v>
      </c>
      <c r="E31" s="246">
        <f t="shared" si="3"/>
        <v>90556.59</v>
      </c>
      <c r="F31" s="246">
        <f t="shared" si="3"/>
        <v>36602509.589999996</v>
      </c>
      <c r="G31" s="246">
        <f t="shared" si="3"/>
        <v>90494.87999999999</v>
      </c>
      <c r="H31" s="246">
        <f t="shared" si="3"/>
        <v>90494.87999999999</v>
      </c>
      <c r="I31" s="246">
        <f t="shared" si="3"/>
        <v>36512014.710000001</v>
      </c>
    </row>
    <row r="32" spans="2:9" ht="12.75" customHeight="1" x14ac:dyDescent="0.2">
      <c r="B32" s="160" t="s">
        <v>397</v>
      </c>
      <c r="C32" s="161"/>
      <c r="D32" s="245">
        <v>36511953</v>
      </c>
      <c r="E32" s="245">
        <v>0</v>
      </c>
      <c r="F32" s="245">
        <f t="shared" ref="F32:F52" si="4">D32+E32</f>
        <v>36511953</v>
      </c>
      <c r="G32" s="245">
        <v>0</v>
      </c>
      <c r="H32" s="245">
        <v>0</v>
      </c>
      <c r="I32" s="227">
        <f t="shared" ref="I32:I52" si="5">F32-G32</f>
        <v>36511953</v>
      </c>
    </row>
    <row r="33" spans="2:9" ht="12.75" customHeight="1" x14ac:dyDescent="0.2">
      <c r="B33" s="160" t="s">
        <v>398</v>
      </c>
      <c r="C33" s="161"/>
      <c r="D33" s="245">
        <v>0</v>
      </c>
      <c r="E33" s="245">
        <v>0</v>
      </c>
      <c r="F33" s="245">
        <f t="shared" si="4"/>
        <v>0</v>
      </c>
      <c r="G33" s="245">
        <v>0</v>
      </c>
      <c r="H33" s="245">
        <v>0</v>
      </c>
      <c r="I33" s="227">
        <f t="shared" si="5"/>
        <v>0</v>
      </c>
    </row>
    <row r="34" spans="2:9" ht="12.75" customHeight="1" x14ac:dyDescent="0.2">
      <c r="B34" s="160" t="s">
        <v>399</v>
      </c>
      <c r="C34" s="161"/>
      <c r="D34" s="245">
        <v>0</v>
      </c>
      <c r="E34" s="245">
        <v>0</v>
      </c>
      <c r="F34" s="245">
        <f t="shared" si="4"/>
        <v>0</v>
      </c>
      <c r="G34" s="245">
        <v>0</v>
      </c>
      <c r="H34" s="245">
        <v>0</v>
      </c>
      <c r="I34" s="227">
        <f t="shared" si="5"/>
        <v>0</v>
      </c>
    </row>
    <row r="35" spans="2:9" ht="12.75" customHeight="1" x14ac:dyDescent="0.2">
      <c r="B35" s="160" t="s">
        <v>400</v>
      </c>
      <c r="C35" s="161"/>
      <c r="D35" s="245">
        <v>0</v>
      </c>
      <c r="E35" s="245">
        <v>0</v>
      </c>
      <c r="F35" s="245">
        <f t="shared" si="4"/>
        <v>0</v>
      </c>
      <c r="G35" s="245">
        <v>0</v>
      </c>
      <c r="H35" s="245">
        <v>0</v>
      </c>
      <c r="I35" s="227">
        <f t="shared" si="5"/>
        <v>0</v>
      </c>
    </row>
    <row r="36" spans="2:9" ht="12.75" customHeight="1" x14ac:dyDescent="0.2">
      <c r="B36" s="160" t="s">
        <v>401</v>
      </c>
      <c r="C36" s="161"/>
      <c r="D36" s="204">
        <v>0</v>
      </c>
      <c r="E36" s="204">
        <v>90061.69</v>
      </c>
      <c r="F36" s="204">
        <f t="shared" si="4"/>
        <v>90061.69</v>
      </c>
      <c r="G36" s="204">
        <v>89999.98</v>
      </c>
      <c r="H36" s="204">
        <v>89999.98</v>
      </c>
      <c r="I36" s="227">
        <f t="shared" si="5"/>
        <v>61.710000000006403</v>
      </c>
    </row>
    <row r="37" spans="2:9" ht="12.75" customHeight="1" x14ac:dyDescent="0.2">
      <c r="B37" s="160" t="s">
        <v>402</v>
      </c>
      <c r="C37" s="161"/>
      <c r="D37" s="204">
        <v>0</v>
      </c>
      <c r="E37" s="204">
        <v>0</v>
      </c>
      <c r="F37" s="204">
        <f t="shared" si="4"/>
        <v>0</v>
      </c>
      <c r="G37" s="204">
        <v>0</v>
      </c>
      <c r="H37" s="204">
        <v>0</v>
      </c>
      <c r="I37" s="227">
        <f t="shared" si="5"/>
        <v>0</v>
      </c>
    </row>
    <row r="38" spans="2:9" ht="12.75" customHeight="1" x14ac:dyDescent="0.2">
      <c r="B38" s="160" t="s">
        <v>403</v>
      </c>
      <c r="C38" s="161"/>
      <c r="D38" s="204">
        <v>0</v>
      </c>
      <c r="E38" s="204">
        <v>0</v>
      </c>
      <c r="F38" s="204">
        <f t="shared" si="4"/>
        <v>0</v>
      </c>
      <c r="G38" s="204">
        <v>0</v>
      </c>
      <c r="H38" s="204">
        <v>0</v>
      </c>
      <c r="I38" s="227">
        <f t="shared" si="5"/>
        <v>0</v>
      </c>
    </row>
    <row r="39" spans="2:9" ht="12.75" customHeight="1" x14ac:dyDescent="0.2">
      <c r="B39" s="160" t="s">
        <v>404</v>
      </c>
      <c r="C39" s="161"/>
      <c r="D39" s="204">
        <v>0</v>
      </c>
      <c r="E39" s="204">
        <v>0</v>
      </c>
      <c r="F39" s="204">
        <f t="shared" si="4"/>
        <v>0</v>
      </c>
      <c r="G39" s="204">
        <v>0</v>
      </c>
      <c r="H39" s="204">
        <v>0</v>
      </c>
      <c r="I39" s="227">
        <f t="shared" si="5"/>
        <v>0</v>
      </c>
    </row>
    <row r="40" spans="2:9" ht="12.75" customHeight="1" x14ac:dyDescent="0.2">
      <c r="B40" s="160" t="s">
        <v>405</v>
      </c>
      <c r="C40" s="161"/>
      <c r="D40" s="204">
        <v>0</v>
      </c>
      <c r="E40" s="204">
        <v>0</v>
      </c>
      <c r="F40" s="204">
        <f t="shared" si="4"/>
        <v>0</v>
      </c>
      <c r="G40" s="204">
        <v>0</v>
      </c>
      <c r="H40" s="204">
        <v>0</v>
      </c>
      <c r="I40" s="227">
        <f t="shared" si="5"/>
        <v>0</v>
      </c>
    </row>
    <row r="41" spans="2:9" ht="12.75" customHeight="1" x14ac:dyDescent="0.2">
      <c r="B41" s="160" t="s">
        <v>406</v>
      </c>
      <c r="C41" s="161"/>
      <c r="D41" s="204">
        <v>0</v>
      </c>
      <c r="E41" s="204">
        <v>494.9</v>
      </c>
      <c r="F41" s="204">
        <f t="shared" si="4"/>
        <v>494.9</v>
      </c>
      <c r="G41" s="204">
        <v>494.9</v>
      </c>
      <c r="H41" s="204">
        <v>494.9</v>
      </c>
      <c r="I41" s="227">
        <f t="shared" si="5"/>
        <v>0</v>
      </c>
    </row>
    <row r="42" spans="2:9" ht="12.75" customHeight="1" x14ac:dyDescent="0.2">
      <c r="B42" s="160" t="s">
        <v>407</v>
      </c>
      <c r="C42" s="161"/>
      <c r="D42" s="204">
        <v>0</v>
      </c>
      <c r="E42" s="204">
        <v>0</v>
      </c>
      <c r="F42" s="204">
        <f t="shared" si="4"/>
        <v>0</v>
      </c>
      <c r="G42" s="204">
        <v>0</v>
      </c>
      <c r="H42" s="204">
        <v>0</v>
      </c>
      <c r="I42" s="227">
        <f t="shared" si="5"/>
        <v>0</v>
      </c>
    </row>
    <row r="43" spans="2:9" ht="12.75" customHeight="1" x14ac:dyDescent="0.2">
      <c r="B43" s="160" t="s">
        <v>408</v>
      </c>
      <c r="C43" s="161"/>
      <c r="D43" s="204">
        <v>0</v>
      </c>
      <c r="E43" s="204">
        <v>0</v>
      </c>
      <c r="F43" s="204">
        <f t="shared" si="4"/>
        <v>0</v>
      </c>
      <c r="G43" s="204">
        <v>0</v>
      </c>
      <c r="H43" s="204">
        <v>0</v>
      </c>
      <c r="I43" s="227">
        <f t="shared" si="5"/>
        <v>0</v>
      </c>
    </row>
    <row r="44" spans="2:9" ht="12.75" customHeight="1" x14ac:dyDescent="0.2">
      <c r="B44" s="160" t="s">
        <v>409</v>
      </c>
      <c r="C44" s="161"/>
      <c r="D44" s="204">
        <v>0</v>
      </c>
      <c r="E44" s="204">
        <v>0</v>
      </c>
      <c r="F44" s="204">
        <f t="shared" si="4"/>
        <v>0</v>
      </c>
      <c r="G44" s="204">
        <v>0</v>
      </c>
      <c r="H44" s="204">
        <v>0</v>
      </c>
      <c r="I44" s="227">
        <f t="shared" si="5"/>
        <v>0</v>
      </c>
    </row>
    <row r="45" spans="2:9" ht="12.75" customHeight="1" x14ac:dyDescent="0.2">
      <c r="B45" s="160" t="s">
        <v>410</v>
      </c>
      <c r="C45" s="161"/>
      <c r="D45" s="204">
        <v>0</v>
      </c>
      <c r="E45" s="204">
        <v>0</v>
      </c>
      <c r="F45" s="204">
        <f t="shared" si="4"/>
        <v>0</v>
      </c>
      <c r="G45" s="204">
        <v>0</v>
      </c>
      <c r="H45" s="204">
        <v>0</v>
      </c>
      <c r="I45" s="227">
        <f t="shared" si="5"/>
        <v>0</v>
      </c>
    </row>
    <row r="46" spans="2:9" ht="12.75" customHeight="1" x14ac:dyDescent="0.2">
      <c r="B46" s="160" t="s">
        <v>411</v>
      </c>
      <c r="C46" s="161"/>
      <c r="D46" s="204">
        <v>0</v>
      </c>
      <c r="E46" s="204">
        <v>0</v>
      </c>
      <c r="F46" s="204">
        <f t="shared" si="4"/>
        <v>0</v>
      </c>
      <c r="G46" s="204">
        <v>0</v>
      </c>
      <c r="H46" s="204">
        <v>0</v>
      </c>
      <c r="I46" s="227">
        <f t="shared" si="5"/>
        <v>0</v>
      </c>
    </row>
    <row r="47" spans="2:9" ht="12.75" customHeight="1" x14ac:dyDescent="0.2">
      <c r="B47" s="160" t="s">
        <v>412</v>
      </c>
      <c r="C47" s="161"/>
      <c r="D47" s="204">
        <v>0</v>
      </c>
      <c r="E47" s="204">
        <v>0</v>
      </c>
      <c r="F47" s="204">
        <f t="shared" si="4"/>
        <v>0</v>
      </c>
      <c r="G47" s="204">
        <v>0</v>
      </c>
      <c r="H47" s="204">
        <v>0</v>
      </c>
      <c r="I47" s="227">
        <f t="shared" si="5"/>
        <v>0</v>
      </c>
    </row>
    <row r="48" spans="2:9" ht="12.75" customHeight="1" x14ac:dyDescent="0.2">
      <c r="B48" s="160" t="s">
        <v>413</v>
      </c>
      <c r="C48" s="161"/>
      <c r="D48" s="204">
        <v>0</v>
      </c>
      <c r="E48" s="204">
        <v>0</v>
      </c>
      <c r="F48" s="204">
        <f t="shared" si="4"/>
        <v>0</v>
      </c>
      <c r="G48" s="204">
        <v>0</v>
      </c>
      <c r="H48" s="204">
        <v>0</v>
      </c>
      <c r="I48" s="227">
        <f t="shared" si="5"/>
        <v>0</v>
      </c>
    </row>
    <row r="49" spans="2:9" ht="12.75" customHeight="1" x14ac:dyDescent="0.2">
      <c r="B49" s="160" t="s">
        <v>414</v>
      </c>
      <c r="C49" s="161"/>
      <c r="D49" s="204">
        <v>0</v>
      </c>
      <c r="E49" s="204">
        <v>0</v>
      </c>
      <c r="F49" s="204">
        <f t="shared" si="4"/>
        <v>0</v>
      </c>
      <c r="G49" s="204">
        <v>0</v>
      </c>
      <c r="H49" s="204">
        <v>0</v>
      </c>
      <c r="I49" s="227">
        <f t="shared" si="5"/>
        <v>0</v>
      </c>
    </row>
    <row r="50" spans="2:9" ht="12.75" customHeight="1" x14ac:dyDescent="0.2">
      <c r="B50" s="160" t="s">
        <v>415</v>
      </c>
      <c r="C50" s="161"/>
      <c r="D50" s="204">
        <v>0</v>
      </c>
      <c r="E50" s="204">
        <v>0</v>
      </c>
      <c r="F50" s="204">
        <f t="shared" si="4"/>
        <v>0</v>
      </c>
      <c r="G50" s="204">
        <v>0</v>
      </c>
      <c r="H50" s="204">
        <v>0</v>
      </c>
      <c r="I50" s="227">
        <f t="shared" si="5"/>
        <v>0</v>
      </c>
    </row>
    <row r="51" spans="2:9" ht="12.75" customHeight="1" x14ac:dyDescent="0.2">
      <c r="B51" s="160" t="s">
        <v>416</v>
      </c>
      <c r="C51" s="161"/>
      <c r="D51" s="204">
        <v>0</v>
      </c>
      <c r="E51" s="204">
        <v>0</v>
      </c>
      <c r="F51" s="204">
        <f t="shared" si="4"/>
        <v>0</v>
      </c>
      <c r="G51" s="204">
        <v>0</v>
      </c>
      <c r="H51" s="204">
        <v>0</v>
      </c>
      <c r="I51" s="227">
        <f t="shared" si="5"/>
        <v>0</v>
      </c>
    </row>
    <row r="52" spans="2:9" ht="12.75" customHeight="1" x14ac:dyDescent="0.2">
      <c r="B52" s="160" t="s">
        <v>417</v>
      </c>
      <c r="C52" s="161"/>
      <c r="D52" s="204">
        <v>0</v>
      </c>
      <c r="E52" s="204">
        <v>0</v>
      </c>
      <c r="F52" s="204">
        <f t="shared" si="4"/>
        <v>0</v>
      </c>
      <c r="G52" s="204">
        <v>0</v>
      </c>
      <c r="H52" s="204">
        <v>0</v>
      </c>
      <c r="I52" s="227">
        <f t="shared" si="5"/>
        <v>0</v>
      </c>
    </row>
    <row r="53" spans="2:9" s="121" customFormat="1" x14ac:dyDescent="0.2">
      <c r="B53" s="180"/>
      <c r="C53" s="181"/>
      <c r="D53" s="204"/>
      <c r="E53" s="204"/>
      <c r="F53" s="204"/>
      <c r="G53" s="204"/>
      <c r="H53" s="204"/>
      <c r="I53" s="227"/>
    </row>
    <row r="54" spans="2:9" ht="15.75" customHeight="1" x14ac:dyDescent="0.2">
      <c r="B54" s="178" t="s">
        <v>394</v>
      </c>
      <c r="C54" s="179"/>
      <c r="D54" s="203">
        <f>D9+E31</f>
        <v>60450216.590000004</v>
      </c>
      <c r="E54" s="203">
        <f>E9+E31</f>
        <v>439035.22000000358</v>
      </c>
      <c r="F54" s="203">
        <f>F9+F31</f>
        <v>97310648.219999999</v>
      </c>
      <c r="G54" s="203">
        <f>G9+G31</f>
        <v>17961639.34</v>
      </c>
      <c r="H54" s="203">
        <f>H9+H31</f>
        <v>16696300.91</v>
      </c>
      <c r="I54" s="203">
        <f>I9+I31</f>
        <v>79349008.879999995</v>
      </c>
    </row>
    <row r="55" spans="2:9" ht="13.5" thickBot="1" x14ac:dyDescent="0.25">
      <c r="B55" s="182"/>
      <c r="C55" s="183"/>
      <c r="D55" s="206"/>
      <c r="E55" s="206"/>
      <c r="F55" s="206"/>
      <c r="G55" s="206"/>
      <c r="H55" s="206"/>
      <c r="I55" s="206"/>
    </row>
    <row r="61" spans="2:9" ht="30" customHeight="1" x14ac:dyDescent="0.2">
      <c r="C61" s="25"/>
      <c r="D61" s="25"/>
      <c r="F61" s="25"/>
      <c r="G61" s="25"/>
      <c r="H61" s="25"/>
    </row>
    <row r="62" spans="2:9" ht="15" customHeight="1" x14ac:dyDescent="0.2">
      <c r="C62" s="26"/>
      <c r="D62" s="26"/>
      <c r="F62" s="26"/>
      <c r="G62" s="26"/>
      <c r="H62" s="26"/>
    </row>
    <row r="63" spans="2:9" ht="15" customHeight="1" x14ac:dyDescent="0.2">
      <c r="C63" s="27"/>
      <c r="D63" s="27"/>
      <c r="F63" s="27"/>
      <c r="G63" s="27"/>
      <c r="H63" s="27"/>
    </row>
    <row r="64" spans="2:9" ht="30" customHeight="1" x14ac:dyDescent="0.2"/>
    <row r="542" spans="2:9" x14ac:dyDescent="0.2">
      <c r="B542" s="184"/>
      <c r="C542" s="184"/>
      <c r="D542" s="184"/>
      <c r="E542" s="184"/>
      <c r="F542" s="184"/>
      <c r="G542" s="184"/>
      <c r="H542" s="184"/>
      <c r="I542" s="184"/>
    </row>
  </sheetData>
  <mergeCells count="56">
    <mergeCell ref="B51:C51"/>
    <mergeCell ref="B52:C52"/>
    <mergeCell ref="B54:C54"/>
    <mergeCell ref="B55:C55"/>
    <mergeCell ref="C61:D61"/>
    <mergeCell ref="F61:H61"/>
    <mergeCell ref="B45:C45"/>
    <mergeCell ref="B46:C46"/>
    <mergeCell ref="B47:C47"/>
    <mergeCell ref="B48:C48"/>
    <mergeCell ref="B49:C49"/>
    <mergeCell ref="B50:C5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2:I2"/>
    <mergeCell ref="B3:I3"/>
    <mergeCell ref="B4:I4"/>
    <mergeCell ref="B5:I5"/>
    <mergeCell ref="B6:I6"/>
    <mergeCell ref="B7:C8"/>
    <mergeCell ref="D7:H7"/>
    <mergeCell ref="I7:I8"/>
  </mergeCells>
  <pageMargins left="0.7" right="0.7" top="0.75" bottom="0.75" header="0.3" footer="0.3"/>
  <pageSetup scale="7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0"/>
  <sheetViews>
    <sheetView workbookViewId="0">
      <pane ySplit="9" topLeftCell="A10" activePane="bottomLeft" state="frozen"/>
      <selection pane="bottomLeft"/>
    </sheetView>
  </sheetViews>
  <sheetFormatPr baseColWidth="10" defaultColWidth="11" defaultRowHeight="12.75" x14ac:dyDescent="0.2"/>
  <cols>
    <col min="1" max="1" width="5.7109375" style="1" customWidth="1"/>
    <col min="2" max="2" width="6.140625" style="1" customWidth="1"/>
    <col min="3" max="3" width="53.85546875" style="1" customWidth="1"/>
    <col min="4" max="4" width="14" style="1" customWidth="1"/>
    <col min="5" max="5" width="14.42578125" style="1" customWidth="1"/>
    <col min="6" max="6" width="13.85546875" style="1" customWidth="1"/>
    <col min="7" max="7" width="15.85546875" style="1" customWidth="1"/>
    <col min="8" max="8" width="14.5703125" style="1" customWidth="1"/>
    <col min="9" max="9" width="15.28515625" style="1" bestFit="1" customWidth="1"/>
    <col min="10" max="16384" width="11" style="1"/>
  </cols>
  <sheetData>
    <row r="1" spans="2:9" ht="13.5" thickBot="1" x14ac:dyDescent="0.25"/>
    <row r="2" spans="2:9" x14ac:dyDescent="0.2">
      <c r="B2" s="3" t="s">
        <v>0</v>
      </c>
      <c r="C2" s="4"/>
      <c r="D2" s="4"/>
      <c r="E2" s="4"/>
      <c r="F2" s="4"/>
      <c r="G2" s="4"/>
      <c r="H2" s="4"/>
      <c r="I2" s="150"/>
    </row>
    <row r="3" spans="2:9" x14ac:dyDescent="0.2">
      <c r="B3" s="68" t="s">
        <v>313</v>
      </c>
      <c r="C3" s="69"/>
      <c r="D3" s="69"/>
      <c r="E3" s="69"/>
      <c r="F3" s="69"/>
      <c r="G3" s="69"/>
      <c r="H3" s="69"/>
      <c r="I3" s="151"/>
    </row>
    <row r="4" spans="2:9" x14ac:dyDescent="0.2">
      <c r="B4" s="68" t="s">
        <v>419</v>
      </c>
      <c r="C4" s="69"/>
      <c r="D4" s="69"/>
      <c r="E4" s="69"/>
      <c r="F4" s="69"/>
      <c r="G4" s="69"/>
      <c r="H4" s="69"/>
      <c r="I4" s="151"/>
    </row>
    <row r="5" spans="2:9" x14ac:dyDescent="0.2">
      <c r="B5" s="68" t="s">
        <v>125</v>
      </c>
      <c r="C5" s="69"/>
      <c r="D5" s="69"/>
      <c r="E5" s="69"/>
      <c r="F5" s="69"/>
      <c r="G5" s="69"/>
      <c r="H5" s="69"/>
      <c r="I5" s="151"/>
    </row>
    <row r="6" spans="2:9" ht="13.5" thickBot="1" x14ac:dyDescent="0.25">
      <c r="B6" s="71" t="s">
        <v>3</v>
      </c>
      <c r="C6" s="72"/>
      <c r="D6" s="72"/>
      <c r="E6" s="72"/>
      <c r="F6" s="72"/>
      <c r="G6" s="72"/>
      <c r="H6" s="72"/>
      <c r="I6" s="152"/>
    </row>
    <row r="7" spans="2:9" ht="15.75" customHeight="1" x14ac:dyDescent="0.2">
      <c r="B7" s="3" t="s">
        <v>4</v>
      </c>
      <c r="C7" s="5"/>
      <c r="D7" s="170" t="s">
        <v>315</v>
      </c>
      <c r="E7" s="171"/>
      <c r="F7" s="171"/>
      <c r="G7" s="171"/>
      <c r="H7" s="172"/>
      <c r="I7" s="76" t="s">
        <v>316</v>
      </c>
    </row>
    <row r="8" spans="2:9" ht="15.75" customHeight="1" thickBot="1" x14ac:dyDescent="0.25">
      <c r="B8" s="68"/>
      <c r="C8" s="70"/>
      <c r="D8" s="9"/>
      <c r="E8" s="10"/>
      <c r="F8" s="10"/>
      <c r="G8" s="10"/>
      <c r="H8" s="11"/>
      <c r="I8" s="185"/>
    </row>
    <row r="9" spans="2:9" ht="26.25" thickBot="1" x14ac:dyDescent="0.25">
      <c r="B9" s="71"/>
      <c r="C9" s="73"/>
      <c r="D9" s="186" t="s">
        <v>206</v>
      </c>
      <c r="E9" s="77" t="s">
        <v>317</v>
      </c>
      <c r="F9" s="77" t="s">
        <v>318</v>
      </c>
      <c r="G9" s="77" t="s">
        <v>204</v>
      </c>
      <c r="H9" s="77" t="s">
        <v>223</v>
      </c>
      <c r="I9" s="78"/>
    </row>
    <row r="10" spans="2:9" x14ac:dyDescent="0.2">
      <c r="B10" s="176"/>
      <c r="C10" s="177"/>
      <c r="D10" s="247"/>
      <c r="E10" s="247"/>
      <c r="F10" s="247"/>
      <c r="G10" s="247"/>
      <c r="H10" s="247"/>
      <c r="I10" s="247"/>
    </row>
    <row r="11" spans="2:9" x14ac:dyDescent="0.2">
      <c r="B11" s="187" t="s">
        <v>420</v>
      </c>
      <c r="C11" s="188"/>
      <c r="D11" s="248">
        <f t="shared" ref="D11:I11" si="0">D12+D22+D31+D42</f>
        <v>60359660</v>
      </c>
      <c r="E11" s="248">
        <f t="shared" si="0"/>
        <v>348478.63</v>
      </c>
      <c r="F11" s="248">
        <f t="shared" si="0"/>
        <v>60708138.630000003</v>
      </c>
      <c r="G11" s="248">
        <f t="shared" si="0"/>
        <v>17871144.460000001</v>
      </c>
      <c r="H11" s="248">
        <f t="shared" si="0"/>
        <v>16605806.029999999</v>
      </c>
      <c r="I11" s="248">
        <f t="shared" si="0"/>
        <v>42836994.170000002</v>
      </c>
    </row>
    <row r="12" spans="2:9" x14ac:dyDescent="0.2">
      <c r="B12" s="187" t="s">
        <v>421</v>
      </c>
      <c r="C12" s="188"/>
      <c r="D12" s="248">
        <f>SUM(D13:D20)</f>
        <v>0</v>
      </c>
      <c r="E12" s="248">
        <f>SUM(E13:E20)</f>
        <v>0</v>
      </c>
      <c r="F12" s="248">
        <f>SUM(F13:F20)</f>
        <v>0</v>
      </c>
      <c r="G12" s="248">
        <f>SUM(G13:G20)</f>
        <v>0</v>
      </c>
      <c r="H12" s="248">
        <f>SUM(H13:H20)</f>
        <v>0</v>
      </c>
      <c r="I12" s="248">
        <f>F12-G12</f>
        <v>0</v>
      </c>
    </row>
    <row r="13" spans="2:9" x14ac:dyDescent="0.2">
      <c r="B13" s="189" t="s">
        <v>422</v>
      </c>
      <c r="C13" s="190"/>
      <c r="D13" s="249"/>
      <c r="E13" s="249"/>
      <c r="F13" s="249">
        <f>D13+E13</f>
        <v>0</v>
      </c>
      <c r="G13" s="249"/>
      <c r="H13" s="249"/>
      <c r="I13" s="249">
        <f t="shared" ref="I13:I20" si="1">F13-G13</f>
        <v>0</v>
      </c>
    </row>
    <row r="14" spans="2:9" x14ac:dyDescent="0.2">
      <c r="B14" s="189" t="s">
        <v>423</v>
      </c>
      <c r="C14" s="190"/>
      <c r="D14" s="249"/>
      <c r="E14" s="249"/>
      <c r="F14" s="249">
        <f t="shared" ref="F14:F20" si="2">D14+E14</f>
        <v>0</v>
      </c>
      <c r="G14" s="249"/>
      <c r="H14" s="249"/>
      <c r="I14" s="249">
        <f t="shared" si="1"/>
        <v>0</v>
      </c>
    </row>
    <row r="15" spans="2:9" x14ac:dyDescent="0.2">
      <c r="B15" s="189" t="s">
        <v>424</v>
      </c>
      <c r="C15" s="190"/>
      <c r="D15" s="249"/>
      <c r="E15" s="249"/>
      <c r="F15" s="249">
        <f t="shared" si="2"/>
        <v>0</v>
      </c>
      <c r="G15" s="249"/>
      <c r="H15" s="249"/>
      <c r="I15" s="249">
        <f t="shared" si="1"/>
        <v>0</v>
      </c>
    </row>
    <row r="16" spans="2:9" x14ac:dyDescent="0.2">
      <c r="B16" s="189" t="s">
        <v>425</v>
      </c>
      <c r="C16" s="190"/>
      <c r="D16" s="249"/>
      <c r="E16" s="249"/>
      <c r="F16" s="249">
        <f t="shared" si="2"/>
        <v>0</v>
      </c>
      <c r="G16" s="249"/>
      <c r="H16" s="249"/>
      <c r="I16" s="249">
        <f t="shared" si="1"/>
        <v>0</v>
      </c>
    </row>
    <row r="17" spans="2:9" x14ac:dyDescent="0.2">
      <c r="B17" s="189" t="s">
        <v>426</v>
      </c>
      <c r="C17" s="190"/>
      <c r="D17" s="249"/>
      <c r="E17" s="249"/>
      <c r="F17" s="249">
        <f t="shared" si="2"/>
        <v>0</v>
      </c>
      <c r="G17" s="249"/>
      <c r="H17" s="249"/>
      <c r="I17" s="249">
        <f t="shared" si="1"/>
        <v>0</v>
      </c>
    </row>
    <row r="18" spans="2:9" x14ac:dyDescent="0.2">
      <c r="B18" s="189" t="s">
        <v>427</v>
      </c>
      <c r="C18" s="190"/>
      <c r="D18" s="249"/>
      <c r="E18" s="249"/>
      <c r="F18" s="249">
        <f t="shared" si="2"/>
        <v>0</v>
      </c>
      <c r="G18" s="249"/>
      <c r="H18" s="249"/>
      <c r="I18" s="249">
        <f t="shared" si="1"/>
        <v>0</v>
      </c>
    </row>
    <row r="19" spans="2:9" x14ac:dyDescent="0.2">
      <c r="B19" s="189" t="s">
        <v>428</v>
      </c>
      <c r="C19" s="190"/>
      <c r="D19" s="249"/>
      <c r="E19" s="249"/>
      <c r="F19" s="249">
        <f t="shared" si="2"/>
        <v>0</v>
      </c>
      <c r="G19" s="249"/>
      <c r="H19" s="249"/>
      <c r="I19" s="249">
        <f t="shared" si="1"/>
        <v>0</v>
      </c>
    </row>
    <row r="20" spans="2:9" x14ac:dyDescent="0.2">
      <c r="B20" s="189" t="s">
        <v>429</v>
      </c>
      <c r="C20" s="190"/>
      <c r="D20" s="249"/>
      <c r="E20" s="249"/>
      <c r="F20" s="249">
        <f t="shared" si="2"/>
        <v>0</v>
      </c>
      <c r="G20" s="249"/>
      <c r="H20" s="249"/>
      <c r="I20" s="249">
        <f t="shared" si="1"/>
        <v>0</v>
      </c>
    </row>
    <row r="21" spans="2:9" x14ac:dyDescent="0.2">
      <c r="B21" s="189"/>
      <c r="C21" s="190"/>
      <c r="D21" s="249"/>
      <c r="E21" s="249"/>
      <c r="F21" s="249"/>
      <c r="G21" s="249"/>
      <c r="H21" s="249"/>
      <c r="I21" s="249"/>
    </row>
    <row r="22" spans="2:9" x14ac:dyDescent="0.2">
      <c r="B22" s="187" t="s">
        <v>430</v>
      </c>
      <c r="C22" s="188"/>
      <c r="D22" s="248">
        <f>SUM(D23:D29)</f>
        <v>60359660</v>
      </c>
      <c r="E22" s="248">
        <f>SUM(E23:E29)</f>
        <v>348478.63</v>
      </c>
      <c r="F22" s="248">
        <f>SUM(F23:F29)</f>
        <v>60708138.630000003</v>
      </c>
      <c r="G22" s="248">
        <f>SUM(G23:G29)</f>
        <v>17871144.460000001</v>
      </c>
      <c r="H22" s="248">
        <f>SUM(H23:H29)</f>
        <v>16605806.029999999</v>
      </c>
      <c r="I22" s="248">
        <f t="shared" ref="I22:I29" si="3">F22-G22</f>
        <v>42836994.170000002</v>
      </c>
    </row>
    <row r="23" spans="2:9" x14ac:dyDescent="0.2">
      <c r="B23" s="189" t="s">
        <v>431</v>
      </c>
      <c r="C23" s="190"/>
      <c r="D23" s="249"/>
      <c r="E23" s="249"/>
      <c r="F23" s="249">
        <f>D23+E23</f>
        <v>0</v>
      </c>
      <c r="G23" s="249"/>
      <c r="H23" s="249"/>
      <c r="I23" s="249">
        <f t="shared" si="3"/>
        <v>0</v>
      </c>
    </row>
    <row r="24" spans="2:9" x14ac:dyDescent="0.2">
      <c r="B24" s="189" t="s">
        <v>432</v>
      </c>
      <c r="C24" s="190"/>
      <c r="D24" s="249"/>
      <c r="E24" s="249"/>
      <c r="F24" s="249">
        <f t="shared" ref="F24:F29" si="4">D24+E24</f>
        <v>0</v>
      </c>
      <c r="G24" s="249"/>
      <c r="H24" s="249"/>
      <c r="I24" s="249">
        <f t="shared" si="3"/>
        <v>0</v>
      </c>
    </row>
    <row r="25" spans="2:9" x14ac:dyDescent="0.2">
      <c r="B25" s="189" t="s">
        <v>433</v>
      </c>
      <c r="C25" s="190"/>
      <c r="D25" s="249"/>
      <c r="E25" s="249"/>
      <c r="F25" s="249">
        <f t="shared" si="4"/>
        <v>0</v>
      </c>
      <c r="G25" s="249"/>
      <c r="H25" s="249"/>
      <c r="I25" s="249">
        <f t="shared" si="3"/>
        <v>0</v>
      </c>
    </row>
    <row r="26" spans="2:9" x14ac:dyDescent="0.2">
      <c r="B26" s="189" t="s">
        <v>434</v>
      </c>
      <c r="C26" s="190"/>
      <c r="D26" s="249"/>
      <c r="E26" s="249"/>
      <c r="F26" s="249">
        <f t="shared" si="4"/>
        <v>0</v>
      </c>
      <c r="G26" s="249"/>
      <c r="H26" s="249"/>
      <c r="I26" s="249">
        <f t="shared" si="3"/>
        <v>0</v>
      </c>
    </row>
    <row r="27" spans="2:9" x14ac:dyDescent="0.2">
      <c r="B27" s="189" t="s">
        <v>435</v>
      </c>
      <c r="C27" s="190"/>
      <c r="D27" s="249">
        <v>60359660</v>
      </c>
      <c r="E27" s="249">
        <v>348478.63</v>
      </c>
      <c r="F27" s="249">
        <f t="shared" si="4"/>
        <v>60708138.630000003</v>
      </c>
      <c r="G27" s="249">
        <v>17871144.460000001</v>
      </c>
      <c r="H27" s="249">
        <v>16605806.029999999</v>
      </c>
      <c r="I27" s="249">
        <f t="shared" si="3"/>
        <v>42836994.170000002</v>
      </c>
    </row>
    <row r="28" spans="2:9" x14ac:dyDescent="0.2">
      <c r="B28" s="189" t="s">
        <v>436</v>
      </c>
      <c r="C28" s="190"/>
      <c r="D28" s="249"/>
      <c r="E28" s="249"/>
      <c r="F28" s="249">
        <f t="shared" si="4"/>
        <v>0</v>
      </c>
      <c r="G28" s="249"/>
      <c r="H28" s="249"/>
      <c r="I28" s="249">
        <f t="shared" si="3"/>
        <v>0</v>
      </c>
    </row>
    <row r="29" spans="2:9" x14ac:dyDescent="0.2">
      <c r="B29" s="189" t="s">
        <v>437</v>
      </c>
      <c r="C29" s="190"/>
      <c r="D29" s="249"/>
      <c r="E29" s="249"/>
      <c r="F29" s="249">
        <f t="shared" si="4"/>
        <v>0</v>
      </c>
      <c r="G29" s="249"/>
      <c r="H29" s="249"/>
      <c r="I29" s="249">
        <f t="shared" si="3"/>
        <v>0</v>
      </c>
    </row>
    <row r="30" spans="2:9" x14ac:dyDescent="0.2">
      <c r="B30" s="189"/>
      <c r="C30" s="190"/>
      <c r="D30" s="249"/>
      <c r="E30" s="249"/>
      <c r="F30" s="249"/>
      <c r="G30" s="249"/>
      <c r="H30" s="249"/>
      <c r="I30" s="249"/>
    </row>
    <row r="31" spans="2:9" x14ac:dyDescent="0.2">
      <c r="B31" s="187" t="s">
        <v>438</v>
      </c>
      <c r="C31" s="188"/>
      <c r="D31" s="248">
        <f>SUM(D32:D40)</f>
        <v>0</v>
      </c>
      <c r="E31" s="248">
        <f>SUM(E32:E40)</f>
        <v>0</v>
      </c>
      <c r="F31" s="248">
        <f>SUM(F32:F40)</f>
        <v>0</v>
      </c>
      <c r="G31" s="248">
        <f>SUM(G32:G40)</f>
        <v>0</v>
      </c>
      <c r="H31" s="248">
        <f>SUM(H32:H40)</f>
        <v>0</v>
      </c>
      <c r="I31" s="248">
        <f t="shared" ref="I31:I40" si="5">F31-G31</f>
        <v>0</v>
      </c>
    </row>
    <row r="32" spans="2:9" x14ac:dyDescent="0.2">
      <c r="B32" s="189" t="s">
        <v>439</v>
      </c>
      <c r="C32" s="190"/>
      <c r="D32" s="249"/>
      <c r="E32" s="249"/>
      <c r="F32" s="249">
        <f>D32+E32</f>
        <v>0</v>
      </c>
      <c r="G32" s="249"/>
      <c r="H32" s="249"/>
      <c r="I32" s="249">
        <f t="shared" si="5"/>
        <v>0</v>
      </c>
    </row>
    <row r="33" spans="2:9" x14ac:dyDescent="0.2">
      <c r="B33" s="189" t="s">
        <v>440</v>
      </c>
      <c r="C33" s="190"/>
      <c r="D33" s="249"/>
      <c r="E33" s="249"/>
      <c r="F33" s="249">
        <f t="shared" ref="F33:F40" si="6">D33+E33</f>
        <v>0</v>
      </c>
      <c r="G33" s="249"/>
      <c r="H33" s="249"/>
      <c r="I33" s="249">
        <f t="shared" si="5"/>
        <v>0</v>
      </c>
    </row>
    <row r="34" spans="2:9" x14ac:dyDescent="0.2">
      <c r="B34" s="189" t="s">
        <v>441</v>
      </c>
      <c r="C34" s="190"/>
      <c r="D34" s="249"/>
      <c r="E34" s="249"/>
      <c r="F34" s="249">
        <f t="shared" si="6"/>
        <v>0</v>
      </c>
      <c r="G34" s="249"/>
      <c r="H34" s="249"/>
      <c r="I34" s="249">
        <f t="shared" si="5"/>
        <v>0</v>
      </c>
    </row>
    <row r="35" spans="2:9" x14ac:dyDescent="0.2">
      <c r="B35" s="189" t="s">
        <v>442</v>
      </c>
      <c r="C35" s="190"/>
      <c r="D35" s="249"/>
      <c r="E35" s="249"/>
      <c r="F35" s="249">
        <f t="shared" si="6"/>
        <v>0</v>
      </c>
      <c r="G35" s="249"/>
      <c r="H35" s="249"/>
      <c r="I35" s="249">
        <f t="shared" si="5"/>
        <v>0</v>
      </c>
    </row>
    <row r="36" spans="2:9" x14ac:dyDescent="0.2">
      <c r="B36" s="189" t="s">
        <v>443</v>
      </c>
      <c r="C36" s="190"/>
      <c r="D36" s="249"/>
      <c r="E36" s="249"/>
      <c r="F36" s="249">
        <f t="shared" si="6"/>
        <v>0</v>
      </c>
      <c r="G36" s="249"/>
      <c r="H36" s="249"/>
      <c r="I36" s="249">
        <f t="shared" si="5"/>
        <v>0</v>
      </c>
    </row>
    <row r="37" spans="2:9" x14ac:dyDescent="0.2">
      <c r="B37" s="189" t="s">
        <v>444</v>
      </c>
      <c r="C37" s="190"/>
      <c r="D37" s="249"/>
      <c r="E37" s="249"/>
      <c r="F37" s="249">
        <f t="shared" si="6"/>
        <v>0</v>
      </c>
      <c r="G37" s="249"/>
      <c r="H37" s="249"/>
      <c r="I37" s="249">
        <f t="shared" si="5"/>
        <v>0</v>
      </c>
    </row>
    <row r="38" spans="2:9" x14ac:dyDescent="0.2">
      <c r="B38" s="189" t="s">
        <v>445</v>
      </c>
      <c r="C38" s="190"/>
      <c r="D38" s="249"/>
      <c r="E38" s="249"/>
      <c r="F38" s="249">
        <f t="shared" si="6"/>
        <v>0</v>
      </c>
      <c r="G38" s="249"/>
      <c r="H38" s="249"/>
      <c r="I38" s="249">
        <f t="shared" si="5"/>
        <v>0</v>
      </c>
    </row>
    <row r="39" spans="2:9" x14ac:dyDescent="0.2">
      <c r="B39" s="189" t="s">
        <v>446</v>
      </c>
      <c r="C39" s="190"/>
      <c r="D39" s="249"/>
      <c r="E39" s="249"/>
      <c r="F39" s="249">
        <f t="shared" si="6"/>
        <v>0</v>
      </c>
      <c r="G39" s="249"/>
      <c r="H39" s="249"/>
      <c r="I39" s="249">
        <f t="shared" si="5"/>
        <v>0</v>
      </c>
    </row>
    <row r="40" spans="2:9" x14ac:dyDescent="0.2">
      <c r="B40" s="189" t="s">
        <v>447</v>
      </c>
      <c r="C40" s="190"/>
      <c r="D40" s="249"/>
      <c r="E40" s="249"/>
      <c r="F40" s="249">
        <f t="shared" si="6"/>
        <v>0</v>
      </c>
      <c r="G40" s="249"/>
      <c r="H40" s="249"/>
      <c r="I40" s="249">
        <f t="shared" si="5"/>
        <v>0</v>
      </c>
    </row>
    <row r="41" spans="2:9" x14ac:dyDescent="0.2">
      <c r="B41" s="189"/>
      <c r="C41" s="190"/>
      <c r="D41" s="249"/>
      <c r="E41" s="249"/>
      <c r="F41" s="249"/>
      <c r="G41" s="249"/>
      <c r="H41" s="249"/>
      <c r="I41" s="249"/>
    </row>
    <row r="42" spans="2:9" x14ac:dyDescent="0.2">
      <c r="B42" s="187" t="s">
        <v>448</v>
      </c>
      <c r="C42" s="188"/>
      <c r="D42" s="248">
        <f>SUM(D43:D46)</f>
        <v>0</v>
      </c>
      <c r="E42" s="248">
        <f>SUM(E43:E46)</f>
        <v>0</v>
      </c>
      <c r="F42" s="248">
        <f>SUM(F43:F46)</f>
        <v>0</v>
      </c>
      <c r="G42" s="248">
        <f>SUM(G43:G46)</f>
        <v>0</v>
      </c>
      <c r="H42" s="248">
        <f>SUM(H43:H46)</f>
        <v>0</v>
      </c>
      <c r="I42" s="248">
        <f>F42-G42</f>
        <v>0</v>
      </c>
    </row>
    <row r="43" spans="2:9" x14ac:dyDescent="0.2">
      <c r="B43" s="189" t="s">
        <v>449</v>
      </c>
      <c r="C43" s="190"/>
      <c r="D43" s="249"/>
      <c r="E43" s="249"/>
      <c r="F43" s="249">
        <f>D43+E43</f>
        <v>0</v>
      </c>
      <c r="G43" s="249"/>
      <c r="H43" s="249"/>
      <c r="I43" s="249">
        <f>F43-G43</f>
        <v>0</v>
      </c>
    </row>
    <row r="44" spans="2:9" ht="25.5" customHeight="1" x14ac:dyDescent="0.2">
      <c r="B44" s="160" t="s">
        <v>450</v>
      </c>
      <c r="C44" s="161"/>
      <c r="D44" s="249"/>
      <c r="E44" s="249"/>
      <c r="F44" s="249">
        <f>D44+E44</f>
        <v>0</v>
      </c>
      <c r="G44" s="249"/>
      <c r="H44" s="249"/>
      <c r="I44" s="249">
        <f>F44-G44</f>
        <v>0</v>
      </c>
    </row>
    <row r="45" spans="2:9" x14ac:dyDescent="0.2">
      <c r="B45" s="189" t="s">
        <v>451</v>
      </c>
      <c r="C45" s="190"/>
      <c r="D45" s="249"/>
      <c r="E45" s="249"/>
      <c r="F45" s="249">
        <f>D45+E45</f>
        <v>0</v>
      </c>
      <c r="G45" s="249"/>
      <c r="H45" s="249"/>
      <c r="I45" s="249">
        <f>F45-G45</f>
        <v>0</v>
      </c>
    </row>
    <row r="46" spans="2:9" x14ac:dyDescent="0.2">
      <c r="B46" s="189" t="s">
        <v>452</v>
      </c>
      <c r="C46" s="190"/>
      <c r="D46" s="249"/>
      <c r="E46" s="249"/>
      <c r="F46" s="249">
        <f>D46+E46</f>
        <v>0</v>
      </c>
      <c r="G46" s="249"/>
      <c r="H46" s="249"/>
      <c r="I46" s="249">
        <f>F46-G46</f>
        <v>0</v>
      </c>
    </row>
    <row r="47" spans="2:9" x14ac:dyDescent="0.2">
      <c r="B47" s="189"/>
      <c r="C47" s="190"/>
      <c r="D47" s="249"/>
      <c r="E47" s="249"/>
      <c r="F47" s="249"/>
      <c r="G47" s="249"/>
      <c r="H47" s="249"/>
      <c r="I47" s="249"/>
    </row>
    <row r="48" spans="2:9" x14ac:dyDescent="0.2">
      <c r="B48" s="187" t="s">
        <v>453</v>
      </c>
      <c r="C48" s="188"/>
      <c r="D48" s="248">
        <f>D49+D59+D68+D79</f>
        <v>36511953</v>
      </c>
      <c r="E48" s="248">
        <f>E49+E59+E68+E79</f>
        <v>90556.59</v>
      </c>
      <c r="F48" s="248">
        <f>F49+F59+F68+F79</f>
        <v>36602509.590000004</v>
      </c>
      <c r="G48" s="248">
        <f>G49+G59+G68+G79</f>
        <v>90494.88</v>
      </c>
      <c r="H48" s="248">
        <f>H49+H59+H68+H79</f>
        <v>90494.88</v>
      </c>
      <c r="I48" s="248">
        <f t="shared" ref="I48:I83" si="7">F48-G48</f>
        <v>36512014.710000001</v>
      </c>
    </row>
    <row r="49" spans="2:9" x14ac:dyDescent="0.2">
      <c r="B49" s="187" t="s">
        <v>421</v>
      </c>
      <c r="C49" s="188"/>
      <c r="D49" s="248">
        <f>SUM(D50:D57)</f>
        <v>0</v>
      </c>
      <c r="E49" s="248">
        <f>SUM(E50:E57)</f>
        <v>0</v>
      </c>
      <c r="F49" s="248">
        <f>SUM(F50:F57)</f>
        <v>0</v>
      </c>
      <c r="G49" s="248">
        <f>SUM(G50:G57)</f>
        <v>0</v>
      </c>
      <c r="H49" s="248">
        <f>SUM(H50:H57)</f>
        <v>0</v>
      </c>
      <c r="I49" s="248">
        <f t="shared" si="7"/>
        <v>0</v>
      </c>
    </row>
    <row r="50" spans="2:9" x14ac:dyDescent="0.2">
      <c r="B50" s="189" t="s">
        <v>422</v>
      </c>
      <c r="C50" s="190"/>
      <c r="D50" s="249"/>
      <c r="E50" s="249"/>
      <c r="F50" s="249">
        <f>D50+E50</f>
        <v>0</v>
      </c>
      <c r="G50" s="249"/>
      <c r="H50" s="249"/>
      <c r="I50" s="249">
        <f t="shared" si="7"/>
        <v>0</v>
      </c>
    </row>
    <row r="51" spans="2:9" x14ac:dyDescent="0.2">
      <c r="B51" s="189" t="s">
        <v>423</v>
      </c>
      <c r="C51" s="190"/>
      <c r="D51" s="249"/>
      <c r="E51" s="249"/>
      <c r="F51" s="249">
        <f t="shared" ref="F51:F57" si="8">D51+E51</f>
        <v>0</v>
      </c>
      <c r="G51" s="249"/>
      <c r="H51" s="249"/>
      <c r="I51" s="249">
        <f t="shared" si="7"/>
        <v>0</v>
      </c>
    </row>
    <row r="52" spans="2:9" x14ac:dyDescent="0.2">
      <c r="B52" s="189" t="s">
        <v>424</v>
      </c>
      <c r="C52" s="190"/>
      <c r="D52" s="249"/>
      <c r="E52" s="249"/>
      <c r="F52" s="249">
        <f t="shared" si="8"/>
        <v>0</v>
      </c>
      <c r="G52" s="249"/>
      <c r="H52" s="249"/>
      <c r="I52" s="249">
        <f t="shared" si="7"/>
        <v>0</v>
      </c>
    </row>
    <row r="53" spans="2:9" x14ac:dyDescent="0.2">
      <c r="B53" s="189" t="s">
        <v>425</v>
      </c>
      <c r="C53" s="190"/>
      <c r="D53" s="249"/>
      <c r="E53" s="249"/>
      <c r="F53" s="249">
        <f t="shared" si="8"/>
        <v>0</v>
      </c>
      <c r="G53" s="249"/>
      <c r="H53" s="249"/>
      <c r="I53" s="249">
        <f t="shared" si="7"/>
        <v>0</v>
      </c>
    </row>
    <row r="54" spans="2:9" x14ac:dyDescent="0.2">
      <c r="B54" s="189" t="s">
        <v>426</v>
      </c>
      <c r="C54" s="190"/>
      <c r="D54" s="249"/>
      <c r="E54" s="249"/>
      <c r="F54" s="249">
        <f t="shared" si="8"/>
        <v>0</v>
      </c>
      <c r="G54" s="249"/>
      <c r="H54" s="249"/>
      <c r="I54" s="249">
        <f t="shared" si="7"/>
        <v>0</v>
      </c>
    </row>
    <row r="55" spans="2:9" x14ac:dyDescent="0.2">
      <c r="B55" s="189" t="s">
        <v>427</v>
      </c>
      <c r="C55" s="190"/>
      <c r="D55" s="249"/>
      <c r="E55" s="249"/>
      <c r="F55" s="249">
        <f t="shared" si="8"/>
        <v>0</v>
      </c>
      <c r="G55" s="249"/>
      <c r="H55" s="249"/>
      <c r="I55" s="249">
        <f t="shared" si="7"/>
        <v>0</v>
      </c>
    </row>
    <row r="56" spans="2:9" x14ac:dyDescent="0.2">
      <c r="B56" s="189" t="s">
        <v>428</v>
      </c>
      <c r="C56" s="190"/>
      <c r="D56" s="249"/>
      <c r="E56" s="249"/>
      <c r="F56" s="249">
        <f t="shared" si="8"/>
        <v>0</v>
      </c>
      <c r="G56" s="249"/>
      <c r="H56" s="249"/>
      <c r="I56" s="249">
        <f t="shared" si="7"/>
        <v>0</v>
      </c>
    </row>
    <row r="57" spans="2:9" x14ac:dyDescent="0.2">
      <c r="B57" s="189" t="s">
        <v>429</v>
      </c>
      <c r="C57" s="190"/>
      <c r="D57" s="249"/>
      <c r="E57" s="249"/>
      <c r="F57" s="249">
        <f t="shared" si="8"/>
        <v>0</v>
      </c>
      <c r="G57" s="249"/>
      <c r="H57" s="249"/>
      <c r="I57" s="249">
        <f t="shared" si="7"/>
        <v>0</v>
      </c>
    </row>
    <row r="58" spans="2:9" x14ac:dyDescent="0.2">
      <c r="B58" s="189"/>
      <c r="C58" s="190"/>
      <c r="D58" s="249"/>
      <c r="E58" s="249"/>
      <c r="F58" s="249"/>
      <c r="G58" s="249"/>
      <c r="H58" s="249"/>
      <c r="I58" s="249"/>
    </row>
    <row r="59" spans="2:9" x14ac:dyDescent="0.2">
      <c r="B59" s="187" t="s">
        <v>430</v>
      </c>
      <c r="C59" s="188"/>
      <c r="D59" s="248">
        <f>SUM(D60:D66)</f>
        <v>36511953</v>
      </c>
      <c r="E59" s="248">
        <f>SUM(E60:E66)</f>
        <v>90556.59</v>
      </c>
      <c r="F59" s="248">
        <f>SUM(F60:F66)</f>
        <v>36602509.590000004</v>
      </c>
      <c r="G59" s="248">
        <f>SUM(G60:G66)</f>
        <v>90494.88</v>
      </c>
      <c r="H59" s="248">
        <f>SUM(H60:H66)</f>
        <v>90494.88</v>
      </c>
      <c r="I59" s="248">
        <f t="shared" si="7"/>
        <v>36512014.710000001</v>
      </c>
    </row>
    <row r="60" spans="2:9" x14ac:dyDescent="0.2">
      <c r="B60" s="189" t="s">
        <v>431</v>
      </c>
      <c r="C60" s="190"/>
      <c r="D60" s="249"/>
      <c r="E60" s="249"/>
      <c r="F60" s="249">
        <f>D60+E60</f>
        <v>0</v>
      </c>
      <c r="G60" s="249"/>
      <c r="H60" s="249"/>
      <c r="I60" s="249">
        <f t="shared" si="7"/>
        <v>0</v>
      </c>
    </row>
    <row r="61" spans="2:9" x14ac:dyDescent="0.2">
      <c r="B61" s="189" t="s">
        <v>432</v>
      </c>
      <c r="C61" s="190"/>
      <c r="D61" s="249"/>
      <c r="E61" s="249"/>
      <c r="F61" s="249">
        <f t="shared" ref="F61:F66" si="9">D61+E61</f>
        <v>0</v>
      </c>
      <c r="G61" s="249"/>
      <c r="H61" s="249"/>
      <c r="I61" s="249">
        <f t="shared" si="7"/>
        <v>0</v>
      </c>
    </row>
    <row r="62" spans="2:9" x14ac:dyDescent="0.2">
      <c r="B62" s="189" t="s">
        <v>433</v>
      </c>
      <c r="C62" s="190"/>
      <c r="D62" s="249"/>
      <c r="E62" s="249"/>
      <c r="F62" s="249">
        <f t="shared" si="9"/>
        <v>0</v>
      </c>
      <c r="G62" s="249"/>
      <c r="H62" s="249"/>
      <c r="I62" s="249">
        <f t="shared" si="7"/>
        <v>0</v>
      </c>
    </row>
    <row r="63" spans="2:9" x14ac:dyDescent="0.2">
      <c r="B63" s="189" t="s">
        <v>434</v>
      </c>
      <c r="C63" s="190"/>
      <c r="D63" s="249"/>
      <c r="E63" s="249"/>
      <c r="F63" s="249">
        <f t="shared" si="9"/>
        <v>0</v>
      </c>
      <c r="G63" s="249"/>
      <c r="H63" s="249"/>
      <c r="I63" s="249">
        <f t="shared" si="7"/>
        <v>0</v>
      </c>
    </row>
    <row r="64" spans="2:9" x14ac:dyDescent="0.2">
      <c r="B64" s="189" t="s">
        <v>435</v>
      </c>
      <c r="C64" s="190"/>
      <c r="D64" s="249">
        <v>36511953</v>
      </c>
      <c r="E64" s="249">
        <v>90556.59</v>
      </c>
      <c r="F64" s="249">
        <f t="shared" si="9"/>
        <v>36602509.590000004</v>
      </c>
      <c r="G64" s="249">
        <v>90494.88</v>
      </c>
      <c r="H64" s="249">
        <v>90494.88</v>
      </c>
      <c r="I64" s="249">
        <f t="shared" si="7"/>
        <v>36512014.710000001</v>
      </c>
    </row>
    <row r="65" spans="2:9" x14ac:dyDescent="0.2">
      <c r="B65" s="189" t="s">
        <v>436</v>
      </c>
      <c r="C65" s="190"/>
      <c r="D65" s="249"/>
      <c r="E65" s="249"/>
      <c r="F65" s="249">
        <f t="shared" si="9"/>
        <v>0</v>
      </c>
      <c r="G65" s="249"/>
      <c r="H65" s="249"/>
      <c r="I65" s="249">
        <f t="shared" si="7"/>
        <v>0</v>
      </c>
    </row>
    <row r="66" spans="2:9" x14ac:dyDescent="0.2">
      <c r="B66" s="189" t="s">
        <v>437</v>
      </c>
      <c r="C66" s="190"/>
      <c r="D66" s="249"/>
      <c r="E66" s="249"/>
      <c r="F66" s="249">
        <f t="shared" si="9"/>
        <v>0</v>
      </c>
      <c r="G66" s="249"/>
      <c r="H66" s="249"/>
      <c r="I66" s="249">
        <f t="shared" si="7"/>
        <v>0</v>
      </c>
    </row>
    <row r="67" spans="2:9" x14ac:dyDescent="0.2">
      <c r="B67" s="189"/>
      <c r="C67" s="190"/>
      <c r="D67" s="249"/>
      <c r="E67" s="249"/>
      <c r="F67" s="249"/>
      <c r="G67" s="249"/>
      <c r="H67" s="249"/>
      <c r="I67" s="249"/>
    </row>
    <row r="68" spans="2:9" x14ac:dyDescent="0.2">
      <c r="B68" s="187" t="s">
        <v>438</v>
      </c>
      <c r="C68" s="188"/>
      <c r="D68" s="248">
        <f>SUM(D69:D77)</f>
        <v>0</v>
      </c>
      <c r="E68" s="248">
        <f>SUM(E69:E77)</f>
        <v>0</v>
      </c>
      <c r="F68" s="248">
        <f>SUM(F69:F77)</f>
        <v>0</v>
      </c>
      <c r="G68" s="248">
        <f>SUM(G69:G77)</f>
        <v>0</v>
      </c>
      <c r="H68" s="248">
        <f>SUM(H69:H77)</f>
        <v>0</v>
      </c>
      <c r="I68" s="248">
        <f t="shared" si="7"/>
        <v>0</v>
      </c>
    </row>
    <row r="69" spans="2:9" x14ac:dyDescent="0.2">
      <c r="B69" s="189" t="s">
        <v>439</v>
      </c>
      <c r="C69" s="190"/>
      <c r="D69" s="249"/>
      <c r="E69" s="249"/>
      <c r="F69" s="249">
        <f>D69+E69</f>
        <v>0</v>
      </c>
      <c r="G69" s="249"/>
      <c r="H69" s="249"/>
      <c r="I69" s="249">
        <f t="shared" si="7"/>
        <v>0</v>
      </c>
    </row>
    <row r="70" spans="2:9" x14ac:dyDescent="0.2">
      <c r="B70" s="189" t="s">
        <v>440</v>
      </c>
      <c r="C70" s="190"/>
      <c r="D70" s="249"/>
      <c r="E70" s="249"/>
      <c r="F70" s="249">
        <f t="shared" ref="F70:F77" si="10">D70+E70</f>
        <v>0</v>
      </c>
      <c r="G70" s="249"/>
      <c r="H70" s="249"/>
      <c r="I70" s="249">
        <f t="shared" si="7"/>
        <v>0</v>
      </c>
    </row>
    <row r="71" spans="2:9" x14ac:dyDescent="0.2">
      <c r="B71" s="189" t="s">
        <v>441</v>
      </c>
      <c r="C71" s="190"/>
      <c r="D71" s="249"/>
      <c r="E71" s="249"/>
      <c r="F71" s="249">
        <f t="shared" si="10"/>
        <v>0</v>
      </c>
      <c r="G71" s="249"/>
      <c r="H71" s="249"/>
      <c r="I71" s="249">
        <f t="shared" si="7"/>
        <v>0</v>
      </c>
    </row>
    <row r="72" spans="2:9" x14ac:dyDescent="0.2">
      <c r="B72" s="189" t="s">
        <v>442</v>
      </c>
      <c r="C72" s="190"/>
      <c r="D72" s="249"/>
      <c r="E72" s="249"/>
      <c r="F72" s="249">
        <f t="shared" si="10"/>
        <v>0</v>
      </c>
      <c r="G72" s="249"/>
      <c r="H72" s="249"/>
      <c r="I72" s="249">
        <f t="shared" si="7"/>
        <v>0</v>
      </c>
    </row>
    <row r="73" spans="2:9" x14ac:dyDescent="0.2">
      <c r="B73" s="189" t="s">
        <v>443</v>
      </c>
      <c r="C73" s="190"/>
      <c r="D73" s="249"/>
      <c r="E73" s="249"/>
      <c r="F73" s="249">
        <f t="shared" si="10"/>
        <v>0</v>
      </c>
      <c r="G73" s="249"/>
      <c r="H73" s="249"/>
      <c r="I73" s="249">
        <f t="shared" si="7"/>
        <v>0</v>
      </c>
    </row>
    <row r="74" spans="2:9" x14ac:dyDescent="0.2">
      <c r="B74" s="189" t="s">
        <v>444</v>
      </c>
      <c r="C74" s="190"/>
      <c r="D74" s="249"/>
      <c r="E74" s="249"/>
      <c r="F74" s="249">
        <f t="shared" si="10"/>
        <v>0</v>
      </c>
      <c r="G74" s="249"/>
      <c r="H74" s="249"/>
      <c r="I74" s="249">
        <f t="shared" si="7"/>
        <v>0</v>
      </c>
    </row>
    <row r="75" spans="2:9" x14ac:dyDescent="0.2">
      <c r="B75" s="189" t="s">
        <v>445</v>
      </c>
      <c r="C75" s="190"/>
      <c r="D75" s="249"/>
      <c r="E75" s="249"/>
      <c r="F75" s="249">
        <f t="shared" si="10"/>
        <v>0</v>
      </c>
      <c r="G75" s="249"/>
      <c r="H75" s="249"/>
      <c r="I75" s="249">
        <f t="shared" si="7"/>
        <v>0</v>
      </c>
    </row>
    <row r="76" spans="2:9" x14ac:dyDescent="0.2">
      <c r="B76" s="189" t="s">
        <v>446</v>
      </c>
      <c r="C76" s="190"/>
      <c r="D76" s="249"/>
      <c r="E76" s="249"/>
      <c r="F76" s="249">
        <f t="shared" si="10"/>
        <v>0</v>
      </c>
      <c r="G76" s="249"/>
      <c r="H76" s="249"/>
      <c r="I76" s="249">
        <f t="shared" si="7"/>
        <v>0</v>
      </c>
    </row>
    <row r="77" spans="2:9" x14ac:dyDescent="0.2">
      <c r="B77" s="191" t="s">
        <v>447</v>
      </c>
      <c r="C77" s="192"/>
      <c r="D77" s="250"/>
      <c r="E77" s="250"/>
      <c r="F77" s="250">
        <f t="shared" si="10"/>
        <v>0</v>
      </c>
      <c r="G77" s="250"/>
      <c r="H77" s="250"/>
      <c r="I77" s="250">
        <f t="shared" si="7"/>
        <v>0</v>
      </c>
    </row>
    <row r="78" spans="2:9" x14ac:dyDescent="0.2">
      <c r="B78" s="193"/>
      <c r="C78" s="194"/>
      <c r="D78" s="249"/>
      <c r="E78" s="249"/>
      <c r="F78" s="249"/>
      <c r="G78" s="249"/>
      <c r="H78" s="249"/>
      <c r="I78" s="249"/>
    </row>
    <row r="79" spans="2:9" x14ac:dyDescent="0.2">
      <c r="B79" s="187" t="s">
        <v>448</v>
      </c>
      <c r="C79" s="188"/>
      <c r="D79" s="248">
        <f>SUM(D80:D83)</f>
        <v>0</v>
      </c>
      <c r="E79" s="248">
        <f>SUM(E80:E83)</f>
        <v>0</v>
      </c>
      <c r="F79" s="248">
        <f>SUM(F80:F83)</f>
        <v>0</v>
      </c>
      <c r="G79" s="248">
        <f>SUM(G80:G83)</f>
        <v>0</v>
      </c>
      <c r="H79" s="248">
        <f>SUM(H80:H83)</f>
        <v>0</v>
      </c>
      <c r="I79" s="248">
        <f t="shared" si="7"/>
        <v>0</v>
      </c>
    </row>
    <row r="80" spans="2:9" x14ac:dyDescent="0.2">
      <c r="B80" s="189" t="s">
        <v>449</v>
      </c>
      <c r="C80" s="190"/>
      <c r="D80" s="249"/>
      <c r="E80" s="249"/>
      <c r="F80" s="249">
        <f>D80+E80</f>
        <v>0</v>
      </c>
      <c r="G80" s="249"/>
      <c r="H80" s="249"/>
      <c r="I80" s="249">
        <f t="shared" si="7"/>
        <v>0</v>
      </c>
    </row>
    <row r="81" spans="2:9" ht="25.5" customHeight="1" x14ac:dyDescent="0.2">
      <c r="B81" s="160" t="s">
        <v>450</v>
      </c>
      <c r="C81" s="161"/>
      <c r="D81" s="249"/>
      <c r="E81" s="249"/>
      <c r="F81" s="249">
        <f>D81+E81</f>
        <v>0</v>
      </c>
      <c r="G81" s="249"/>
      <c r="H81" s="249"/>
      <c r="I81" s="249">
        <f t="shared" si="7"/>
        <v>0</v>
      </c>
    </row>
    <row r="82" spans="2:9" x14ac:dyDescent="0.2">
      <c r="B82" s="189" t="s">
        <v>451</v>
      </c>
      <c r="C82" s="190"/>
      <c r="D82" s="249"/>
      <c r="E82" s="249"/>
      <c r="F82" s="249">
        <f>D82+E82</f>
        <v>0</v>
      </c>
      <c r="G82" s="249"/>
      <c r="H82" s="249"/>
      <c r="I82" s="249">
        <f t="shared" si="7"/>
        <v>0</v>
      </c>
    </row>
    <row r="83" spans="2:9" x14ac:dyDescent="0.2">
      <c r="B83" s="189" t="s">
        <v>452</v>
      </c>
      <c r="C83" s="190"/>
      <c r="D83" s="249"/>
      <c r="E83" s="249"/>
      <c r="F83" s="249">
        <f>D83+E83</f>
        <v>0</v>
      </c>
      <c r="G83" s="249"/>
      <c r="H83" s="249"/>
      <c r="I83" s="249">
        <f t="shared" si="7"/>
        <v>0</v>
      </c>
    </row>
    <row r="84" spans="2:9" x14ac:dyDescent="0.2">
      <c r="B84" s="189"/>
      <c r="C84" s="190"/>
      <c r="D84" s="249"/>
      <c r="E84" s="249"/>
      <c r="F84" s="249"/>
      <c r="G84" s="249"/>
      <c r="H84" s="249"/>
      <c r="I84" s="249"/>
    </row>
    <row r="85" spans="2:9" x14ac:dyDescent="0.2">
      <c r="B85" s="187" t="s">
        <v>394</v>
      </c>
      <c r="C85" s="188"/>
      <c r="D85" s="248">
        <f t="shared" ref="D85:I85" si="11">D11+D48</f>
        <v>96871613</v>
      </c>
      <c r="E85" s="248">
        <f t="shared" si="11"/>
        <v>439035.22</v>
      </c>
      <c r="F85" s="248">
        <f t="shared" si="11"/>
        <v>97310648.219999999</v>
      </c>
      <c r="G85" s="248">
        <f t="shared" si="11"/>
        <v>17961639.34</v>
      </c>
      <c r="H85" s="248">
        <f t="shared" si="11"/>
        <v>16696300.91</v>
      </c>
      <c r="I85" s="248">
        <f t="shared" si="11"/>
        <v>79349008.879999995</v>
      </c>
    </row>
    <row r="86" spans="2:9" ht="15.75" customHeight="1" thickBot="1" x14ac:dyDescent="0.25">
      <c r="B86" s="195"/>
      <c r="C86" s="196"/>
      <c r="D86" s="251"/>
      <c r="E86" s="251"/>
      <c r="F86" s="251"/>
      <c r="G86" s="251"/>
      <c r="H86" s="251"/>
      <c r="I86" s="251"/>
    </row>
    <row r="88" spans="2:9" s="121" customFormat="1" ht="12.75" customHeight="1" x14ac:dyDescent="0.2"/>
    <row r="89" spans="2:9" s="121" customFormat="1" ht="30" customHeight="1" x14ac:dyDescent="0.2">
      <c r="B89" s="122"/>
      <c r="C89" s="122"/>
      <c r="D89" s="122"/>
      <c r="F89" s="119"/>
      <c r="G89" s="119"/>
      <c r="H89" s="119"/>
    </row>
    <row r="90" spans="2:9" s="121" customFormat="1" ht="15" customHeight="1" x14ac:dyDescent="0.25">
      <c r="C90" s="120"/>
      <c r="D90" s="120"/>
      <c r="F90" s="26"/>
      <c r="G90" s="26"/>
      <c r="H90" s="26"/>
      <c r="I90" s="197"/>
    </row>
    <row r="91" spans="2:9" s="121" customFormat="1" ht="15" customHeight="1" x14ac:dyDescent="0.25">
      <c r="C91" s="120"/>
      <c r="D91" s="120"/>
      <c r="F91" s="26"/>
      <c r="G91" s="26"/>
      <c r="H91" s="26"/>
      <c r="I91" s="197"/>
    </row>
    <row r="92" spans="2:9" s="121" customFormat="1" ht="30" customHeight="1" x14ac:dyDescent="0.2">
      <c r="B92" s="122"/>
      <c r="C92" s="122"/>
      <c r="D92" s="122"/>
      <c r="F92" s="122"/>
      <c r="G92" s="122"/>
      <c r="H92" s="122"/>
    </row>
    <row r="93" spans="2:9" s="198" customFormat="1" ht="12.75" customHeight="1" x14ac:dyDescent="0.25">
      <c r="C93" s="120"/>
      <c r="D93" s="120"/>
      <c r="F93" s="199"/>
      <c r="G93" s="199"/>
      <c r="H93" s="199"/>
      <c r="I93" s="197"/>
    </row>
    <row r="94" spans="2:9" s="200" customFormat="1" ht="12.75" customHeight="1" x14ac:dyDescent="0.2">
      <c r="C94" s="125"/>
      <c r="D94" s="125"/>
      <c r="F94" s="199"/>
      <c r="G94" s="199"/>
      <c r="H94" s="199"/>
      <c r="I94" s="201"/>
    </row>
    <row r="95" spans="2:9" s="200" customFormat="1" ht="12.75" customHeight="1" x14ac:dyDescent="0.2">
      <c r="B95" s="126"/>
      <c r="C95" s="126"/>
      <c r="G95" s="126"/>
      <c r="H95" s="202"/>
      <c r="I95" s="202"/>
    </row>
    <row r="96" spans="2:9" s="200" customFormat="1" ht="12.75" customHeight="1" x14ac:dyDescent="0.2">
      <c r="B96" s="126"/>
      <c r="C96" s="126"/>
      <c r="G96" s="130"/>
      <c r="H96" s="201"/>
      <c r="I96" s="201"/>
    </row>
    <row r="97" spans="2:9" s="200" customFormat="1" ht="12.75" customHeight="1" x14ac:dyDescent="0.2">
      <c r="B97" s="126"/>
      <c r="C97" s="126"/>
      <c r="G97" s="130"/>
      <c r="H97" s="201"/>
      <c r="I97" s="201"/>
    </row>
    <row r="98" spans="2:9" s="121" customFormat="1" ht="12.75" customHeight="1" x14ac:dyDescent="0.2"/>
    <row r="99" spans="2:9" s="121" customFormat="1" ht="12.75" customHeight="1" x14ac:dyDescent="0.2"/>
    <row r="100" spans="2:9" s="121" customFormat="1" ht="12.75" customHeight="1" x14ac:dyDescent="0.2"/>
  </sheetData>
  <mergeCells count="86">
    <mergeCell ref="B82:C82"/>
    <mergeCell ref="B83:C83"/>
    <mergeCell ref="B84:C84"/>
    <mergeCell ref="B85:C85"/>
    <mergeCell ref="B86:C86"/>
    <mergeCell ref="F89:H89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:I2"/>
    <mergeCell ref="B3:I3"/>
    <mergeCell ref="B4:I4"/>
    <mergeCell ref="B5:I5"/>
    <mergeCell ref="B6:I6"/>
    <mergeCell ref="B7:C9"/>
    <mergeCell ref="D7:H8"/>
    <mergeCell ref="I7:I9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F1_ESF</vt:lpstr>
      <vt:lpstr>F2_IADPOP</vt:lpstr>
      <vt:lpstr>F3_IAODF</vt:lpstr>
      <vt:lpstr>F4_BP</vt:lpstr>
      <vt:lpstr>F5_EAID</vt:lpstr>
      <vt:lpstr>F6a_EAEPED_COG</vt:lpstr>
      <vt:lpstr>F6b_EAEPED_CA</vt:lpstr>
      <vt:lpstr>F6d_EAEPED_CF</vt:lpstr>
      <vt:lpstr>'F1_ESF'!Títulos_a_imprimir</vt:lpstr>
      <vt:lpstr>'F5_EAID'!Títulos_a_imprimir</vt:lpstr>
      <vt:lpstr>'F6a_EAEPED_COG'!Títulos_a_imprimir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2026-04-20T18:00:06Z</dcterms:created>
  <dcterms:modified xsi:type="dcterms:W3CDTF">2026-04-20T18:14:19Z</dcterms:modified>
</cp:coreProperties>
</file>